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5480" windowHeight="10230" tabRatio="483" activeTab="4"/>
  </bookViews>
  <sheets>
    <sheet name="приложение 1" sheetId="16" r:id="rId1"/>
    <sheet name="приложение 2" sheetId="17" r:id="rId2"/>
    <sheet name="приложение 3" sheetId="4" r:id="rId3"/>
    <sheet name="приложение 4" sheetId="6" r:id="rId4"/>
    <sheet name="приложение 5" sheetId="18" r:id="rId5"/>
    <sheet name="свод приложение 6" sheetId="10" state="hidden" r:id="rId6"/>
  </sheets>
  <definedNames>
    <definedName name="_xlnm._FilterDatabase" localSheetId="0" hidden="1">'приложение 1'!$A$19:$X$24</definedName>
    <definedName name="_xlnm.Print_Titles" localSheetId="1">'приложение 2'!$18:$18</definedName>
    <definedName name="_xlnm.Print_Area" localSheetId="0">'приложение 1'!$A$1:$X$24</definedName>
    <definedName name="_xlnm.Print_Area" localSheetId="1">'приложение 2'!$B$1:$X$29</definedName>
    <definedName name="_xlnm.Print_Area" localSheetId="2">'приложение 3'!$A$1:$X$32</definedName>
    <definedName name="_xlnm.Print_Area" localSheetId="3">'приложение 4'!$A$1:$X$30</definedName>
    <definedName name="_xlnm.Print_Area" localSheetId="4">'приложение 5'!$A$1:$X$34</definedName>
  </definedNames>
  <calcPr calcId="125725" iterate="1"/>
</workbook>
</file>

<file path=xl/calcChain.xml><?xml version="1.0" encoding="utf-8"?>
<calcChain xmlns="http://schemas.openxmlformats.org/spreadsheetml/2006/main">
  <c r="E37" i="18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D37"/>
  <c r="E32" i="6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D32"/>
  <c r="E35" i="4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D35"/>
  <c r="E33" i="17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D33"/>
  <c r="W17" i="18"/>
  <c r="V17"/>
  <c r="U17"/>
  <c r="T17"/>
  <c r="S17"/>
  <c r="G17" l="1"/>
  <c r="L17"/>
  <c r="J17"/>
  <c r="E17"/>
  <c r="D17"/>
  <c r="K17"/>
  <c r="R17"/>
  <c r="M17"/>
  <c r="F17"/>
  <c r="H17"/>
  <c r="I17"/>
  <c r="Q26" i="6"/>
  <c r="N26" s="1"/>
  <c r="P26"/>
  <c r="M26" s="1"/>
  <c r="M23" s="1"/>
  <c r="O26"/>
  <c r="L26"/>
  <c r="J26"/>
  <c r="I26"/>
  <c r="H26" s="1"/>
  <c r="H23" s="1"/>
  <c r="G26"/>
  <c r="F26" s="1"/>
  <c r="F23" s="1"/>
  <c r="E26"/>
  <c r="D26" s="1"/>
  <c r="D23" s="1"/>
  <c r="O25"/>
  <c r="N25"/>
  <c r="M25"/>
  <c r="O24"/>
  <c r="N24"/>
  <c r="M24"/>
  <c r="J24"/>
  <c r="X23"/>
  <c r="W23"/>
  <c r="V23"/>
  <c r="U23"/>
  <c r="T23"/>
  <c r="S23"/>
  <c r="R23"/>
  <c r="Q23"/>
  <c r="P23"/>
  <c r="O23"/>
  <c r="L23"/>
  <c r="K23"/>
  <c r="J23"/>
  <c r="I23"/>
  <c r="G23"/>
  <c r="E23"/>
  <c r="O22"/>
  <c r="N22"/>
  <c r="M22"/>
  <c r="Q21"/>
  <c r="N21" s="1"/>
  <c r="N19" s="1"/>
  <c r="P21"/>
  <c r="M21" s="1"/>
  <c r="O21"/>
  <c r="J21"/>
  <c r="I21"/>
  <c r="H21"/>
  <c r="G21"/>
  <c r="F21"/>
  <c r="E21"/>
  <c r="D21"/>
  <c r="O20"/>
  <c r="N20"/>
  <c r="M20"/>
  <c r="X19"/>
  <c r="W19"/>
  <c r="V19"/>
  <c r="U19"/>
  <c r="T19"/>
  <c r="S19"/>
  <c r="R19"/>
  <c r="Q19"/>
  <c r="P19"/>
  <c r="O19"/>
  <c r="L19"/>
  <c r="K19"/>
  <c r="J19"/>
  <c r="I19"/>
  <c r="H19"/>
  <c r="G19"/>
  <c r="F19"/>
  <c r="E19"/>
  <c r="D19"/>
  <c r="N17" i="18" l="1"/>
  <c r="X17"/>
  <c r="Q17"/>
  <c r="P17"/>
  <c r="M19" i="6"/>
  <c r="N23"/>
  <c r="O30" i="4"/>
  <c r="N30"/>
  <c r="M30"/>
  <c r="O29"/>
  <c r="N29"/>
  <c r="M29"/>
  <c r="O28"/>
  <c r="N28"/>
  <c r="N26" s="1"/>
  <c r="M28"/>
  <c r="O27"/>
  <c r="O26" s="1"/>
  <c r="N27"/>
  <c r="M27"/>
  <c r="M26" s="1"/>
  <c r="X26"/>
  <c r="W26"/>
  <c r="V26"/>
  <c r="U26"/>
  <c r="T26"/>
  <c r="R26"/>
  <c r="Q26"/>
  <c r="P26"/>
  <c r="L26"/>
  <c r="K26"/>
  <c r="J26"/>
  <c r="I26"/>
  <c r="H26"/>
  <c r="G26"/>
  <c r="F26"/>
  <c r="E26"/>
  <c r="D26"/>
  <c r="O25"/>
  <c r="N25"/>
  <c r="M25"/>
  <c r="W24"/>
  <c r="N24" s="1"/>
  <c r="V24"/>
  <c r="U24"/>
  <c r="U22" s="1"/>
  <c r="T24"/>
  <c r="R24"/>
  <c r="O24" s="1"/>
  <c r="Q24"/>
  <c r="P24"/>
  <c r="M24" s="1"/>
  <c r="L24"/>
  <c r="L22" s="1"/>
  <c r="K24"/>
  <c r="J24"/>
  <c r="J22" s="1"/>
  <c r="I24"/>
  <c r="H24"/>
  <c r="H22" s="1"/>
  <c r="G24"/>
  <c r="F24"/>
  <c r="F22" s="1"/>
  <c r="E24"/>
  <c r="D24"/>
  <c r="D22" s="1"/>
  <c r="X23"/>
  <c r="W23"/>
  <c r="Q23" s="1"/>
  <c r="V23"/>
  <c r="R23"/>
  <c r="O23" s="1"/>
  <c r="O22" s="1"/>
  <c r="P23"/>
  <c r="M23" s="1"/>
  <c r="X22"/>
  <c r="V22"/>
  <c r="T22"/>
  <c r="K22"/>
  <c r="I22"/>
  <c r="G22"/>
  <c r="E22"/>
  <c r="O17" i="18" l="1"/>
  <c r="M22" i="4"/>
  <c r="N23"/>
  <c r="N22" s="1"/>
  <c r="Q22"/>
  <c r="R22"/>
  <c r="W22"/>
  <c r="P22"/>
</calcChain>
</file>

<file path=xl/sharedStrings.xml><?xml version="1.0" encoding="utf-8"?>
<sst xmlns="http://schemas.openxmlformats.org/spreadsheetml/2006/main" count="341" uniqueCount="112">
  <si>
    <t>Категории  работающего персонала</t>
  </si>
  <si>
    <t>01</t>
  </si>
  <si>
    <t>02</t>
  </si>
  <si>
    <t>Всего - по      учреждениям (организациям)</t>
  </si>
  <si>
    <t>учреждения общего образования</t>
  </si>
  <si>
    <t xml:space="preserve">учреждения дополнительного образования детей      </t>
  </si>
  <si>
    <t xml:space="preserve">учреждения дошкольного образования      </t>
  </si>
  <si>
    <t xml:space="preserve">учреждения повышения квалификации и переподготовки кадров      </t>
  </si>
  <si>
    <t>библиотеки</t>
  </si>
  <si>
    <t>музеи</t>
  </si>
  <si>
    <t>(наименование  министерства)</t>
  </si>
  <si>
    <t>(наименование  минитстерства, управления, комитета)</t>
  </si>
  <si>
    <t>на отчетную дату</t>
  </si>
  <si>
    <t xml:space="preserve">по категориям работающих </t>
  </si>
  <si>
    <t>казенные учреждения</t>
  </si>
  <si>
    <t>бюджетные учреждения</t>
  </si>
  <si>
    <t>автономные учреждения</t>
  </si>
  <si>
    <t>уточненные плановые назначения на отчетную дату</t>
  </si>
  <si>
    <t>1</t>
  </si>
  <si>
    <t>2</t>
  </si>
  <si>
    <t>3</t>
  </si>
  <si>
    <t>4</t>
  </si>
  <si>
    <t>5</t>
  </si>
  <si>
    <t>Примечание: данные по строке 01 должны соответствовать данным по строке 02.</t>
  </si>
  <si>
    <t>Детско-юношеские спортивные школы</t>
  </si>
  <si>
    <t>Центры спортивной подготовки</t>
  </si>
  <si>
    <t>Наименование</t>
  </si>
  <si>
    <t>кассовое исполнение на отчетную дату</t>
  </si>
  <si>
    <t>в том числе по  источникам финансирования</t>
  </si>
  <si>
    <t>средства от платных услуг, аренды, целевых и иных поступлений</t>
  </si>
  <si>
    <t>Из стр. 01 по типам учреждений (организаций):</t>
  </si>
  <si>
    <t>Расходы на оплату труда (КОСГУ 211), тыс. руб.</t>
  </si>
  <si>
    <t>Среднесписочная численность (чел.)</t>
  </si>
  <si>
    <t>Утверждено по штатному расписанию (шт.ед.)</t>
  </si>
  <si>
    <t>Фактически занято штатных единиц (шт.ед.)</t>
  </si>
  <si>
    <t>Приложение  1</t>
  </si>
  <si>
    <t>ИНФОРМАЦИЯ</t>
  </si>
  <si>
    <t>Приложение  2</t>
  </si>
  <si>
    <t>Приложение  4</t>
  </si>
  <si>
    <t>Приложение  3</t>
  </si>
  <si>
    <t>Приложение  5</t>
  </si>
  <si>
    <t>х</t>
  </si>
  <si>
    <t>на 01.01.201_ г.</t>
  </si>
  <si>
    <t>плановые назначения на 01.01.201_ г.</t>
  </si>
  <si>
    <t>на 
01.01.201_ г.</t>
  </si>
  <si>
    <t>Расходы на осуществление деятельности муниципальных учреждений за счет всех источников финансирования (КОСГУ 210-340), тыс. руб.</t>
  </si>
  <si>
    <t>учреждения молодежной политики</t>
  </si>
  <si>
    <t>прочие учреждения физкультуры и спорта</t>
  </si>
  <si>
    <t>собственные средства бюджета города</t>
  </si>
  <si>
    <t>средства, поступившие из других бюджетов бюджетной системы Российской Федерации</t>
  </si>
  <si>
    <t>средства от платных услуг,целевых и иных поступлений</t>
  </si>
  <si>
    <t>Всего  по главному распорядителю</t>
  </si>
  <si>
    <t>лица, замещающие муниципальные должности</t>
  </si>
  <si>
    <t>муниципальные служащие</t>
  </si>
  <si>
    <t>работники, замещающие должности не являющиеся должностями  муниципальной службы</t>
  </si>
  <si>
    <t>1. Сведения о численности работников органов местного</t>
  </si>
  <si>
    <t xml:space="preserve"> самоуправления города Ставрополя и фактических затратах на их </t>
  </si>
  <si>
    <t>денежное содержание на ____________</t>
  </si>
  <si>
    <t>Фактические затраты на денежное содержание работников органов местного самоуправления (тыс.руб.)</t>
  </si>
  <si>
    <t>2. Сведения о численности работников муниципальных учреждений</t>
  </si>
  <si>
    <t>города Ставрополя и фактических затратах на их денежное</t>
  </si>
  <si>
    <t>содержание на____________</t>
  </si>
  <si>
    <t>Итого:</t>
  </si>
  <si>
    <t>Приложение 6</t>
  </si>
  <si>
    <t>Среднесписочная численность работников органов местного самоуправления (чел.)</t>
  </si>
  <si>
    <t xml:space="preserve"> муниципальные служащие</t>
  </si>
  <si>
    <t>Среднесписочная численность работников подведомственных учреждений (с учетом внешних совместителей)                                      чел.</t>
  </si>
  <si>
    <t>Фактические затраты на денежное содержание работников муниципальных учреждений (с учетом внешних совместителей) тыс. руб.</t>
  </si>
  <si>
    <t>Наименование главного распорядителя бюджетных средств</t>
  </si>
  <si>
    <t>Расходы на осуществление деятельности органов местного самоуправления города Ставрополя  за счет всех источников финансирования (КОСГУ 210-340),  тыс. руб.</t>
  </si>
  <si>
    <t>к Порядку проведения мониторинга состояния численности</t>
  </si>
  <si>
    <t xml:space="preserve"> муниципальных служащих города Ставрополя и работников</t>
  </si>
  <si>
    <t xml:space="preserve"> расходов на содержание органов местного самоуправления </t>
  </si>
  <si>
    <t>и муниципальных учреждений города Ставрополя</t>
  </si>
  <si>
    <t>муниципальных учреждений города Ставрополя, а также</t>
  </si>
  <si>
    <t xml:space="preserve"> муниципальных служащих органа местного самоуправления города </t>
  </si>
  <si>
    <t xml:space="preserve">Ставрополя и работников муниципальных учреждений города Ставрополя, </t>
  </si>
  <si>
    <t xml:space="preserve">а также расходов на содержание органов местного самоуправления  </t>
  </si>
  <si>
    <t xml:space="preserve">о численности и фактических затратах на денежное содержание работников органа местного самоуправления </t>
  </si>
  <si>
    <t xml:space="preserve"> города Ставрополя, а также расходах на содержание органов местного самоуправления города Ставрополя</t>
  </si>
  <si>
    <t>работники, осуществляющие профессиональную деятельность по профессиям рабочих</t>
  </si>
  <si>
    <t xml:space="preserve">о численности и фактических затратах на денежное содержание работников  муниципальных учреждений города </t>
  </si>
  <si>
    <t>Ставрополя, а также расходах на содержание указанных учреждений в сфере образования и молодежной политики</t>
  </si>
  <si>
    <t>Ставрополя, а также расходах на содержание указанных учреждений  в сфере культуры, искусства и кинематографии</t>
  </si>
  <si>
    <t>Ставрополя, а также расходах на содержание указанных учреждений  в сфере физической культуры и спорта</t>
  </si>
  <si>
    <t>Ставрополя, а также расходах на содержание указанных учреждений  в сфере ___________________________</t>
  </si>
  <si>
    <t xml:space="preserve">                                                                     (иные)</t>
  </si>
  <si>
    <t>мку мфц</t>
  </si>
  <si>
    <t>мку хуагс</t>
  </si>
  <si>
    <t>6</t>
  </si>
  <si>
    <t xml:space="preserve">прочие учреждения </t>
  </si>
  <si>
    <t>МБУ "ЕЦДС" пассажирского транспорта" г.Ставрополя</t>
  </si>
  <si>
    <t>МБУ "Ставропольское городское лесничество"</t>
  </si>
  <si>
    <t>СВОД</t>
  </si>
  <si>
    <t>МКУ "Служба спасения" города Ставрополя</t>
  </si>
  <si>
    <t>МКУ "ЕДДС" города Ставрополя</t>
  </si>
  <si>
    <t>плановые назначения на 01.01.2017 г.</t>
  </si>
  <si>
    <t xml:space="preserve">культурно-досуговые организации </t>
  </si>
  <si>
    <t xml:space="preserve">прочие учреждения культуры </t>
  </si>
  <si>
    <t>МБУ "Транссигнал"</t>
  </si>
  <si>
    <t>на
01.01.2019 г.</t>
  </si>
  <si>
    <t>плановые назначения на 01.01.2019 г.</t>
  </si>
  <si>
    <t>7</t>
  </si>
  <si>
    <t>8</t>
  </si>
  <si>
    <t>9</t>
  </si>
  <si>
    <t>10</t>
  </si>
  <si>
    <t>11</t>
  </si>
  <si>
    <t>на 01.01.2020 г.</t>
  </si>
  <si>
    <t>плановые назначения на 01.01.2020г.</t>
  </si>
  <si>
    <t>за  первый квартал 2021 года</t>
  </si>
  <si>
    <t>МКУ "УКС " города Ставрополя</t>
  </si>
  <si>
    <t>12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</si>
</sst>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"/>
  </numFmts>
  <fonts count="36"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30"/>
      <name val="Times New Roman"/>
      <family val="1"/>
      <charset val="204"/>
    </font>
    <font>
      <sz val="30"/>
      <name val="Arial Cyr"/>
      <charset val="204"/>
    </font>
    <font>
      <sz val="26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20"/>
      <name val="Times New Roman"/>
      <family val="1"/>
      <charset val="204"/>
    </font>
    <font>
      <b/>
      <u/>
      <sz val="3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8"/>
      <name val="Arial Cyr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u/>
      <sz val="16"/>
      <name val="Times New Roman"/>
      <family val="1"/>
      <charset val="204"/>
    </font>
    <font>
      <b/>
      <sz val="15.5"/>
      <name val="Times New Roman"/>
      <family val="1"/>
      <charset val="204"/>
    </font>
    <font>
      <sz val="15.5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253">
    <xf numFmtId="0" fontId="0" fillId="0" borderId="0" xfId="0"/>
    <xf numFmtId="0" fontId="0" fillId="0" borderId="0" xfId="0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164" fontId="14" fillId="0" borderId="0" xfId="1" applyFont="1" applyAlignment="1">
      <alignment wrapText="1"/>
    </xf>
    <xf numFmtId="0" fontId="12" fillId="0" borderId="0" xfId="0" applyFont="1"/>
    <xf numFmtId="0" fontId="0" fillId="2" borderId="0" xfId="0" applyFill="1"/>
    <xf numFmtId="0" fontId="1" fillId="2" borderId="1" xfId="0" applyFont="1" applyFill="1" applyBorder="1" applyAlignment="1">
      <alignment vertical="top" wrapText="1"/>
    </xf>
    <xf numFmtId="49" fontId="3" fillId="2" borderId="10" xfId="0" applyNumberFormat="1" applyFont="1" applyFill="1" applyBorder="1" applyAlignment="1">
      <alignment horizontal="center" vertical="top" wrapText="1"/>
    </xf>
    <xf numFmtId="49" fontId="1" fillId="2" borderId="12" xfId="0" applyNumberFormat="1" applyFont="1" applyFill="1" applyBorder="1" applyAlignment="1">
      <alignment horizontal="center" vertical="top" wrapText="1"/>
    </xf>
    <xf numFmtId="0" fontId="7" fillId="2" borderId="0" xfId="0" applyFont="1" applyFill="1"/>
    <xf numFmtId="0" fontId="8" fillId="2" borderId="0" xfId="0" applyFont="1" applyFill="1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1" fillId="2" borderId="1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top" wrapText="1"/>
    </xf>
    <xf numFmtId="49" fontId="1" fillId="2" borderId="13" xfId="0" applyNumberFormat="1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20" fillId="2" borderId="0" xfId="0" applyFont="1" applyFill="1"/>
    <xf numFmtId="0" fontId="20" fillId="2" borderId="0" xfId="0" applyFont="1" applyFill="1" applyAlignment="1"/>
    <xf numFmtId="0" fontId="0" fillId="2" borderId="0" xfId="0" applyFill="1" applyAlignment="1">
      <alignment horizontal="center"/>
    </xf>
    <xf numFmtId="4" fontId="0" fillId="2" borderId="0" xfId="0" applyNumberFormat="1" applyFill="1"/>
    <xf numFmtId="0" fontId="6" fillId="2" borderId="0" xfId="0" applyFont="1" applyFill="1" applyAlignment="1">
      <alignment horizontal="left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top" wrapText="1"/>
    </xf>
    <xf numFmtId="49" fontId="20" fillId="2" borderId="13" xfId="0" applyNumberFormat="1" applyFont="1" applyFill="1" applyBorder="1" applyAlignment="1">
      <alignment horizontal="center" vertical="top" wrapText="1"/>
    </xf>
    <xf numFmtId="0" fontId="20" fillId="2" borderId="14" xfId="0" applyFont="1" applyFill="1" applyBorder="1" applyAlignment="1">
      <alignment horizontal="center" vertical="top" wrapText="1"/>
    </xf>
    <xf numFmtId="0" fontId="25" fillId="2" borderId="7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4" fontId="20" fillId="2" borderId="0" xfId="0" applyNumberFormat="1" applyFont="1" applyFill="1"/>
    <xf numFmtId="0" fontId="0" fillId="2" borderId="0" xfId="0" applyFont="1" applyFill="1"/>
    <xf numFmtId="0" fontId="24" fillId="2" borderId="1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9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 wrapText="1"/>
    </xf>
    <xf numFmtId="49" fontId="3" fillId="2" borderId="3" xfId="0" applyNumberFormat="1" applyFont="1" applyFill="1" applyBorder="1" applyAlignment="1">
      <alignment vertical="top" wrapText="1"/>
    </xf>
    <xf numFmtId="49" fontId="1" fillId="2" borderId="15" xfId="0" applyNumberFormat="1" applyFont="1" applyFill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4" fontId="27" fillId="0" borderId="1" xfId="0" applyNumberFormat="1" applyFont="1" applyBorder="1" applyAlignment="1">
      <alignment vertical="top" wrapText="1"/>
    </xf>
    <xf numFmtId="0" fontId="27" fillId="0" borderId="5" xfId="0" applyFont="1" applyBorder="1" applyAlignment="1">
      <alignment vertical="top" wrapText="1"/>
    </xf>
    <xf numFmtId="4" fontId="27" fillId="0" borderId="5" xfId="0" applyNumberFormat="1" applyFont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24" fillId="2" borderId="16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vertical="top" wrapText="1"/>
    </xf>
    <xf numFmtId="49" fontId="1" fillId="2" borderId="33" xfId="0" applyNumberFormat="1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vertical="top" wrapText="1"/>
    </xf>
    <xf numFmtId="49" fontId="1" fillId="2" borderId="34" xfId="0" applyNumberFormat="1" applyFont="1" applyFill="1" applyBorder="1" applyAlignment="1">
      <alignment horizontal="center" vertical="top" wrapText="1"/>
    </xf>
    <xf numFmtId="49" fontId="3" fillId="2" borderId="12" xfId="0" applyNumberFormat="1" applyFont="1" applyFill="1" applyBorder="1" applyAlignment="1">
      <alignment vertical="top" wrapText="1"/>
    </xf>
    <xf numFmtId="49" fontId="1" fillId="2" borderId="29" xfId="0" applyNumberFormat="1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0" fontId="22" fillId="2" borderId="19" xfId="0" applyFont="1" applyFill="1" applyBorder="1" applyAlignment="1">
      <alignment vertical="top" wrapText="1"/>
    </xf>
    <xf numFmtId="49" fontId="5" fillId="2" borderId="3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49" fontId="22" fillId="2" borderId="3" xfId="0" applyNumberFormat="1" applyFont="1" applyFill="1" applyBorder="1" applyAlignment="1">
      <alignment vertical="top" wrapText="1"/>
    </xf>
    <xf numFmtId="0" fontId="22" fillId="2" borderId="1" xfId="0" applyFont="1" applyFill="1" applyBorder="1" applyAlignment="1">
      <alignment vertical="top" wrapText="1"/>
    </xf>
    <xf numFmtId="4" fontId="26" fillId="2" borderId="7" xfId="0" applyNumberFormat="1" applyFont="1" applyFill="1" applyBorder="1" applyAlignment="1">
      <alignment horizontal="center" vertical="top" wrapText="1"/>
    </xf>
    <xf numFmtId="0" fontId="34" fillId="2" borderId="0" xfId="0" applyFont="1" applyFill="1"/>
    <xf numFmtId="49" fontId="34" fillId="2" borderId="0" xfId="0" applyNumberFormat="1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164" fontId="31" fillId="2" borderId="7" xfId="2" applyFont="1" applyFill="1" applyBorder="1" applyAlignment="1">
      <alignment vertical="center" wrapText="1"/>
    </xf>
    <xf numFmtId="4" fontId="31" fillId="2" borderId="7" xfId="0" applyNumberFormat="1" applyFont="1" applyFill="1" applyBorder="1" applyAlignment="1">
      <alignment vertical="center" wrapText="1"/>
    </xf>
    <xf numFmtId="4" fontId="31" fillId="2" borderId="11" xfId="0" applyNumberFormat="1" applyFont="1" applyFill="1" applyBorder="1" applyAlignment="1">
      <alignment vertical="center" wrapText="1"/>
    </xf>
    <xf numFmtId="164" fontId="32" fillId="2" borderId="1" xfId="2" applyFont="1" applyFill="1" applyBorder="1" applyAlignment="1">
      <alignment vertical="center" wrapText="1"/>
    </xf>
    <xf numFmtId="164" fontId="32" fillId="2" borderId="1" xfId="2" applyFont="1" applyFill="1" applyBorder="1" applyAlignment="1">
      <alignment horizontal="center" vertical="center" wrapText="1"/>
    </xf>
    <xf numFmtId="4" fontId="32" fillId="2" borderId="1" xfId="0" applyNumberFormat="1" applyFont="1" applyFill="1" applyBorder="1" applyAlignment="1">
      <alignment vertical="center" wrapText="1"/>
    </xf>
    <xf numFmtId="4" fontId="32" fillId="2" borderId="1" xfId="2" applyNumberFormat="1" applyFont="1" applyFill="1" applyBorder="1" applyAlignment="1">
      <alignment vertical="center" wrapText="1"/>
    </xf>
    <xf numFmtId="164" fontId="32" fillId="2" borderId="5" xfId="2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166" fontId="1" fillId="2" borderId="7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166" fontId="1" fillId="2" borderId="16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>
      <alignment horizontal="center" vertical="center" wrapText="1"/>
    </xf>
    <xf numFmtId="4" fontId="0" fillId="2" borderId="16" xfId="0" applyNumberFormat="1" applyFont="1" applyFill="1" applyBorder="1" applyAlignment="1">
      <alignment horizontal="center" vertical="center"/>
    </xf>
    <xf numFmtId="4" fontId="0" fillId="2" borderId="18" xfId="0" applyNumberFormat="1" applyFont="1" applyFill="1" applyBorder="1" applyAlignment="1">
      <alignment horizontal="center" vertical="center"/>
    </xf>
    <xf numFmtId="4" fontId="3" fillId="2" borderId="35" xfId="0" applyNumberFormat="1" applyFont="1" applyFill="1" applyBorder="1" applyAlignment="1">
      <alignment horizontal="center" vertical="center" wrapText="1"/>
    </xf>
    <xf numFmtId="166" fontId="1" fillId="2" borderId="26" xfId="0" applyNumberFormat="1" applyFont="1" applyFill="1" applyBorder="1" applyAlignment="1">
      <alignment horizontal="center" vertical="center" wrapText="1"/>
    </xf>
    <xf numFmtId="4" fontId="1" fillId="2" borderId="26" xfId="0" applyNumberFormat="1" applyFont="1" applyFill="1" applyBorder="1" applyAlignment="1">
      <alignment horizontal="center" vertical="center" wrapText="1"/>
    </xf>
    <xf numFmtId="4" fontId="1" fillId="2" borderId="35" xfId="0" applyNumberFormat="1" applyFont="1" applyFill="1" applyBorder="1" applyAlignment="1">
      <alignment horizontal="center" vertical="center" wrapText="1"/>
    </xf>
    <xf numFmtId="4" fontId="0" fillId="2" borderId="26" xfId="0" applyNumberFormat="1" applyFont="1" applyFill="1" applyBorder="1" applyAlignment="1">
      <alignment horizontal="center" vertical="center"/>
    </xf>
    <xf numFmtId="4" fontId="0" fillId="2" borderId="2" xfId="0" applyNumberFormat="1" applyFont="1" applyFill="1" applyBorder="1" applyAlignment="1">
      <alignment horizontal="center" vertical="center"/>
    </xf>
    <xf numFmtId="166" fontId="1" fillId="2" borderId="5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0" fillId="2" borderId="5" xfId="0" applyNumberFormat="1" applyFont="1" applyFill="1" applyBorder="1" applyAlignment="1">
      <alignment horizontal="center" vertical="center"/>
    </xf>
    <xf numFmtId="4" fontId="0" fillId="2" borderId="4" xfId="0" applyNumberFormat="1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vertical="top" wrapText="1"/>
    </xf>
    <xf numFmtId="4" fontId="26" fillId="0" borderId="26" xfId="0" applyNumberFormat="1" applyFont="1" applyFill="1" applyBorder="1" applyAlignment="1">
      <alignment vertical="top" wrapText="1"/>
    </xf>
    <xf numFmtId="4" fontId="26" fillId="0" borderId="28" xfId="0" applyNumberFormat="1" applyFont="1" applyFill="1" applyBorder="1" applyAlignment="1">
      <alignment vertical="top" wrapText="1"/>
    </xf>
    <xf numFmtId="4" fontId="27" fillId="0" borderId="1" xfId="0" applyNumberFormat="1" applyFont="1" applyFill="1" applyBorder="1" applyAlignment="1">
      <alignment vertical="top" wrapText="1"/>
    </xf>
    <xf numFmtId="4" fontId="29" fillId="0" borderId="1" xfId="0" applyNumberFormat="1" applyFont="1" applyFill="1" applyBorder="1" applyAlignment="1">
      <alignment vertical="top"/>
    </xf>
    <xf numFmtId="4" fontId="29" fillId="0" borderId="1" xfId="0" applyNumberFormat="1" applyFont="1" applyBorder="1" applyAlignment="1">
      <alignment vertical="top"/>
    </xf>
    <xf numFmtId="4" fontId="29" fillId="0" borderId="8" xfId="0" applyNumberFormat="1" applyFont="1" applyBorder="1" applyAlignment="1">
      <alignment vertical="top"/>
    </xf>
    <xf numFmtId="4" fontId="29" fillId="0" borderId="2" xfId="0" applyNumberFormat="1" applyFont="1" applyBorder="1" applyAlignment="1">
      <alignment vertical="top"/>
    </xf>
    <xf numFmtId="4" fontId="29" fillId="0" borderId="1" xfId="0" applyNumberFormat="1" applyFont="1" applyFill="1" applyBorder="1"/>
    <xf numFmtId="4" fontId="29" fillId="0" borderId="1" xfId="0" applyNumberFormat="1" applyFont="1" applyBorder="1"/>
    <xf numFmtId="4" fontId="29" fillId="0" borderId="8" xfId="0" applyNumberFormat="1" applyFont="1" applyBorder="1"/>
    <xf numFmtId="4" fontId="29" fillId="0" borderId="2" xfId="0" applyNumberFormat="1" applyFont="1" applyBorder="1"/>
    <xf numFmtId="0" fontId="26" fillId="0" borderId="1" xfId="0" applyFont="1" applyFill="1" applyBorder="1" applyAlignment="1">
      <alignment vertical="top" wrapText="1"/>
    </xf>
    <xf numFmtId="4" fontId="26" fillId="0" borderId="1" xfId="0" applyNumberFormat="1" applyFont="1" applyFill="1" applyBorder="1" applyAlignment="1">
      <alignment vertical="top" wrapText="1"/>
    </xf>
    <xf numFmtId="4" fontId="26" fillId="0" borderId="2" xfId="0" applyNumberFormat="1" applyFont="1" applyFill="1" applyBorder="1" applyAlignment="1">
      <alignment vertical="top" wrapText="1"/>
    </xf>
    <xf numFmtId="0" fontId="27" fillId="0" borderId="16" xfId="0" applyFont="1" applyBorder="1" applyAlignment="1">
      <alignment vertical="top" wrapText="1"/>
    </xf>
    <xf numFmtId="4" fontId="27" fillId="0" borderId="16" xfId="0" applyNumberFormat="1" applyFont="1" applyBorder="1" applyAlignment="1">
      <alignment vertical="top" wrapText="1"/>
    </xf>
    <xf numFmtId="4" fontId="29" fillId="0" borderId="16" xfId="0" applyNumberFormat="1" applyFont="1" applyFill="1" applyBorder="1"/>
    <xf numFmtId="4" fontId="29" fillId="0" borderId="16" xfId="0" applyNumberFormat="1" applyFont="1" applyBorder="1"/>
    <xf numFmtId="4" fontId="29" fillId="0" borderId="17" xfId="0" applyNumberFormat="1" applyFont="1" applyBorder="1"/>
    <xf numFmtId="4" fontId="29" fillId="0" borderId="18" xfId="0" applyNumberFormat="1" applyFont="1" applyBorder="1"/>
    <xf numFmtId="4" fontId="27" fillId="0" borderId="4" xfId="0" applyNumberFormat="1" applyFont="1" applyBorder="1" applyAlignment="1">
      <alignment vertical="top" wrapText="1"/>
    </xf>
    <xf numFmtId="0" fontId="26" fillId="2" borderId="7" xfId="0" applyFont="1" applyFill="1" applyBorder="1" applyAlignment="1">
      <alignment horizontal="center" vertical="top" wrapText="1"/>
    </xf>
    <xf numFmtId="4" fontId="27" fillId="2" borderId="1" xfId="0" applyNumberFormat="1" applyFont="1" applyFill="1" applyBorder="1" applyAlignment="1">
      <alignment horizontal="center" vertical="top" wrapText="1"/>
    </xf>
    <xf numFmtId="4" fontId="26" fillId="2" borderId="1" xfId="0" applyNumberFormat="1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vertical="top" wrapText="1"/>
    </xf>
    <xf numFmtId="4" fontId="27" fillId="2" borderId="16" xfId="0" applyNumberFormat="1" applyFont="1" applyFill="1" applyBorder="1" applyAlignment="1">
      <alignment horizontal="center" vertical="top" wrapText="1"/>
    </xf>
    <xf numFmtId="0" fontId="20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0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164" fontId="25" fillId="2" borderId="7" xfId="2" applyFont="1" applyFill="1" applyBorder="1" applyAlignment="1">
      <alignment vertical="top" wrapText="1"/>
    </xf>
    <xf numFmtId="164" fontId="6" fillId="2" borderId="1" xfId="2" applyFont="1" applyFill="1" applyBorder="1" applyAlignment="1">
      <alignment vertical="top" wrapText="1"/>
    </xf>
    <xf numFmtId="164" fontId="25" fillId="2" borderId="1" xfId="2" applyFont="1" applyFill="1" applyBorder="1" applyAlignment="1">
      <alignment vertical="top" wrapText="1"/>
    </xf>
    <xf numFmtId="49" fontId="20" fillId="2" borderId="12" xfId="0" applyNumberFormat="1" applyFont="1" applyFill="1" applyBorder="1" applyAlignment="1">
      <alignment horizontal="center" vertical="top" wrapText="1"/>
    </xf>
    <xf numFmtId="49" fontId="21" fillId="2" borderId="10" xfId="0" applyNumberFormat="1" applyFont="1" applyFill="1" applyBorder="1" applyAlignment="1">
      <alignment horizontal="center" vertical="top" wrapText="1"/>
    </xf>
    <xf numFmtId="49" fontId="20" fillId="2" borderId="3" xfId="0" applyNumberFormat="1" applyFont="1" applyFill="1" applyBorder="1" applyAlignment="1">
      <alignment horizontal="center" vertical="top" wrapText="1"/>
    </xf>
    <xf numFmtId="49" fontId="20" fillId="2" borderId="9" xfId="0" applyNumberFormat="1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3" fillId="2" borderId="36" xfId="0" applyNumberFormat="1" applyFont="1" applyFill="1" applyBorder="1" applyAlignment="1">
      <alignment horizontal="center" vertical="center" wrapText="1"/>
    </xf>
    <xf numFmtId="4" fontId="0" fillId="2" borderId="28" xfId="0" applyNumberFormat="1" applyFont="1" applyFill="1" applyBorder="1" applyAlignment="1">
      <alignment horizontal="center" vertical="center"/>
    </xf>
    <xf numFmtId="164" fontId="0" fillId="2" borderId="0" xfId="0" applyNumberFormat="1" applyFill="1"/>
    <xf numFmtId="4" fontId="0" fillId="2" borderId="0" xfId="0" applyNumberFormat="1" applyFill="1" applyAlignment="1">
      <alignment horizontal="center"/>
    </xf>
    <xf numFmtId="0" fontId="20" fillId="2" borderId="20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49" fontId="30" fillId="2" borderId="0" xfId="0" applyNumberFormat="1" applyFont="1" applyFill="1" applyAlignment="1">
      <alignment horizontal="center"/>
    </xf>
    <xf numFmtId="49" fontId="34" fillId="2" borderId="29" xfId="0" applyNumberFormat="1" applyFont="1" applyFill="1" applyBorder="1" applyAlignment="1">
      <alignment horizontal="center" vertical="center" wrapText="1"/>
    </xf>
    <xf numFmtId="49" fontId="34" fillId="2" borderId="3" xfId="0" applyNumberFormat="1" applyFont="1" applyFill="1" applyBorder="1" applyAlignment="1">
      <alignment horizontal="center" vertical="center" wrapText="1"/>
    </xf>
    <xf numFmtId="49" fontId="34" fillId="2" borderId="15" xfId="0" applyNumberFormat="1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2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9" fontId="24" fillId="2" borderId="29" xfId="0" applyNumberFormat="1" applyFont="1" applyFill="1" applyBorder="1" applyAlignment="1">
      <alignment horizontal="center" vertical="center" wrapText="1"/>
    </xf>
    <xf numFmtId="49" fontId="24" fillId="2" borderId="3" xfId="0" applyNumberFormat="1" applyFont="1" applyFill="1" applyBorder="1" applyAlignment="1">
      <alignment horizontal="center" vertical="center" wrapText="1"/>
    </xf>
    <xf numFmtId="49" fontId="24" fillId="2" borderId="15" xfId="0" applyNumberFormat="1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" fillId="2" borderId="26" xfId="0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vertical="top" wrapText="1"/>
    </xf>
    <xf numFmtId="0" fontId="1" fillId="2" borderId="28" xfId="0" applyFont="1" applyFill="1" applyBorder="1" applyAlignment="1">
      <alignment horizontal="center" vertical="top" wrapText="1"/>
    </xf>
    <xf numFmtId="49" fontId="1" fillId="2" borderId="29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49" fontId="1" fillId="2" borderId="15" xfId="0" applyNumberFormat="1" applyFont="1" applyFill="1" applyBorder="1" applyAlignment="1">
      <alignment vertical="top" wrapText="1"/>
    </xf>
    <xf numFmtId="49" fontId="1" fillId="2" borderId="29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2" fillId="0" borderId="8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0" borderId="30" xfId="0" applyFont="1" applyBorder="1" applyAlignment="1">
      <alignment horizontal="center" vertical="top" wrapText="1"/>
    </xf>
    <xf numFmtId="164" fontId="14" fillId="0" borderId="32" xfId="1" applyFont="1" applyBorder="1" applyAlignment="1">
      <alignment horizontal="center" wrapText="1"/>
    </xf>
    <xf numFmtId="165" fontId="16" fillId="0" borderId="8" xfId="1" applyNumberFormat="1" applyFont="1" applyBorder="1" applyAlignment="1">
      <alignment horizontal="center" wrapText="1"/>
    </xf>
    <xf numFmtId="165" fontId="16" fillId="0" borderId="31" xfId="1" applyNumberFormat="1" applyFont="1" applyBorder="1" applyAlignment="1">
      <alignment horizontal="center" wrapText="1"/>
    </xf>
    <xf numFmtId="165" fontId="16" fillId="0" borderId="30" xfId="1" applyNumberFormat="1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31" xfId="0" applyFont="1" applyBorder="1" applyAlignment="1">
      <alignment horizontal="center" wrapText="1"/>
    </xf>
    <xf numFmtId="0" fontId="13" fillId="0" borderId="30" xfId="0" applyFont="1" applyBorder="1" applyAlignment="1">
      <alignment horizontal="center" wrapText="1"/>
    </xf>
    <xf numFmtId="164" fontId="16" fillId="0" borderId="8" xfId="1" applyNumberFormat="1" applyFont="1" applyBorder="1" applyAlignment="1">
      <alignment horizontal="center" wrapText="1"/>
    </xf>
    <xf numFmtId="164" fontId="16" fillId="0" borderId="31" xfId="1" applyNumberFormat="1" applyFont="1" applyBorder="1" applyAlignment="1">
      <alignment horizontal="center" wrapText="1"/>
    </xf>
    <xf numFmtId="164" fontId="16" fillId="0" borderId="30" xfId="1" applyNumberFormat="1" applyFont="1" applyBorder="1" applyAlignment="1">
      <alignment horizontal="center" wrapText="1"/>
    </xf>
    <xf numFmtId="0" fontId="12" fillId="0" borderId="16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6" fillId="0" borderId="8" xfId="0" applyFont="1" applyBorder="1" applyAlignment="1">
      <alignment wrapText="1"/>
    </xf>
    <xf numFmtId="0" fontId="16" fillId="0" borderId="30" xfId="0" applyFont="1" applyBorder="1" applyAlignment="1">
      <alignment wrapText="1"/>
    </xf>
    <xf numFmtId="165" fontId="15" fillId="0" borderId="1" xfId="1" applyNumberFormat="1" applyFont="1" applyBorder="1" applyAlignment="1">
      <alignment horizontal="center"/>
    </xf>
    <xf numFmtId="164" fontId="15" fillId="0" borderId="1" xfId="1" applyNumberFormat="1" applyFont="1" applyBorder="1" applyAlignment="1">
      <alignment horizontal="center"/>
    </xf>
    <xf numFmtId="0" fontId="15" fillId="0" borderId="8" xfId="0" applyFont="1" applyBorder="1" applyAlignment="1">
      <alignment horizontal="left" wrapText="1"/>
    </xf>
    <xf numFmtId="0" fontId="15" fillId="0" borderId="30" xfId="0" applyFont="1" applyBorder="1" applyAlignment="1">
      <alignment horizontal="left" wrapText="1"/>
    </xf>
  </cellXfs>
  <cellStyles count="4">
    <cellStyle name="Обычный" xfId="0" builtinId="0"/>
    <cellStyle name="Обычный 2 2" xfId="3"/>
    <cellStyle name="Финансовый" xfId="2" builtinId="3"/>
    <cellStyle name="Финансовый 2" xfId="1"/>
  </cellStyles>
  <dxfs count="0"/>
  <tableStyles count="0" defaultTableStyle="TableStyleMedium9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24"/>
  <sheetViews>
    <sheetView view="pageBreakPreview" topLeftCell="F13" zoomScale="70" zoomScaleNormal="100" zoomScaleSheetLayoutView="70" workbookViewId="0">
      <selection activeCell="O20" sqref="O20"/>
    </sheetView>
  </sheetViews>
  <sheetFormatPr defaultRowHeight="15.75"/>
  <cols>
    <col min="1" max="1" width="3.42578125" style="25" customWidth="1"/>
    <col min="2" max="2" width="7.85546875" style="69" customWidth="1"/>
    <col min="3" max="3" width="34" style="25" customWidth="1"/>
    <col min="4" max="4" width="15.7109375" style="25" customWidth="1"/>
    <col min="5" max="9" width="16.28515625" style="25" customWidth="1"/>
    <col min="10" max="10" width="18.7109375" style="25" customWidth="1"/>
    <col min="11" max="11" width="20.140625" style="25" customWidth="1"/>
    <col min="12" max="12" width="17.7109375" style="25" customWidth="1"/>
    <col min="13" max="15" width="17.28515625" style="25" customWidth="1"/>
    <col min="16" max="17" width="18.7109375" style="25" customWidth="1"/>
    <col min="18" max="18" width="18.85546875" style="25" customWidth="1"/>
    <col min="19" max="19" width="16.28515625" style="25" customWidth="1"/>
    <col min="20" max="20" width="16.140625" style="25" customWidth="1"/>
    <col min="21" max="21" width="17.28515625" style="25" customWidth="1"/>
    <col min="22" max="22" width="11.42578125" style="25" customWidth="1"/>
    <col min="23" max="23" width="14" style="25" customWidth="1"/>
    <col min="24" max="24" width="12.28515625" style="25" customWidth="1"/>
    <col min="25" max="16384" width="9.140625" style="25"/>
  </cols>
  <sheetData>
    <row r="1" spans="2:24">
      <c r="S1" s="170" t="s">
        <v>35</v>
      </c>
      <c r="T1" s="170"/>
      <c r="U1" s="170"/>
      <c r="V1" s="170"/>
      <c r="W1" s="170"/>
      <c r="X1" s="170"/>
    </row>
    <row r="2" spans="2:24" ht="23.25" customHeight="1"/>
    <row r="3" spans="2:24">
      <c r="R3" s="170" t="s">
        <v>70</v>
      </c>
      <c r="S3" s="170"/>
      <c r="T3" s="170"/>
      <c r="U3" s="170"/>
      <c r="V3" s="170"/>
      <c r="W3" s="170"/>
      <c r="X3" s="170"/>
    </row>
    <row r="4" spans="2:24">
      <c r="B4" s="70"/>
      <c r="C4" s="26"/>
      <c r="R4" s="171" t="s">
        <v>75</v>
      </c>
      <c r="S4" s="170"/>
      <c r="T4" s="170"/>
      <c r="U4" s="170"/>
      <c r="V4" s="170"/>
      <c r="W4" s="170"/>
      <c r="X4" s="170"/>
    </row>
    <row r="5" spans="2:24">
      <c r="B5" s="70"/>
      <c r="C5" s="26"/>
      <c r="R5" s="171" t="s">
        <v>76</v>
      </c>
      <c r="S5" s="171"/>
      <c r="T5" s="171"/>
      <c r="U5" s="171"/>
      <c r="V5" s="171"/>
      <c r="W5" s="171"/>
      <c r="X5" s="171"/>
    </row>
    <row r="6" spans="2:24">
      <c r="B6" s="70"/>
      <c r="C6" s="26"/>
      <c r="J6" s="38"/>
      <c r="K6" s="38"/>
      <c r="L6" s="38"/>
      <c r="R6" s="171" t="s">
        <v>77</v>
      </c>
      <c r="S6" s="171"/>
      <c r="T6" s="171"/>
      <c r="U6" s="171"/>
      <c r="V6" s="171"/>
      <c r="W6" s="171"/>
      <c r="X6" s="171"/>
    </row>
    <row r="7" spans="2:24">
      <c r="B7" s="70"/>
      <c r="C7" s="26"/>
      <c r="R7" s="171" t="s">
        <v>73</v>
      </c>
      <c r="S7" s="171"/>
      <c r="T7" s="171"/>
      <c r="U7" s="171"/>
      <c r="V7" s="171"/>
      <c r="W7" s="171"/>
      <c r="X7" s="171"/>
    </row>
    <row r="8" spans="2:24" ht="33.75" customHeight="1">
      <c r="B8" s="70"/>
      <c r="C8" s="26"/>
      <c r="S8" s="131"/>
      <c r="T8" s="131"/>
    </row>
    <row r="9" spans="2:24" ht="18.75">
      <c r="B9" s="160" t="s">
        <v>36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2:24" ht="18.75">
      <c r="B10" s="160" t="s">
        <v>78</v>
      </c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</row>
    <row r="11" spans="2:24" ht="18.75">
      <c r="B11" s="160" t="s">
        <v>79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</row>
    <row r="12" spans="2:24" ht="18.75">
      <c r="B12" s="71"/>
      <c r="C12" s="132"/>
      <c r="D12" s="132"/>
      <c r="E12" s="132"/>
      <c r="F12" s="132"/>
      <c r="G12" s="132"/>
      <c r="H12" s="132"/>
      <c r="I12" s="132"/>
      <c r="J12" s="132"/>
      <c r="K12" s="132"/>
      <c r="L12" s="29" t="s">
        <v>13</v>
      </c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</row>
    <row r="13" spans="2:24" ht="27.75" customHeight="1">
      <c r="B13" s="161" t="s">
        <v>109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</row>
    <row r="14" spans="2:24" ht="23.25" customHeight="1">
      <c r="B14" s="163" t="s">
        <v>93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</row>
    <row r="15" spans="2:24" ht="27" customHeight="1" thickBot="1">
      <c r="B15" s="70"/>
      <c r="M15" s="38"/>
      <c r="N15" s="38"/>
      <c r="O15" s="38"/>
      <c r="S15" s="131"/>
      <c r="T15" s="131"/>
      <c r="U15" s="131"/>
    </row>
    <row r="16" spans="2:24" ht="24" customHeight="1">
      <c r="B16" s="164"/>
      <c r="C16" s="155" t="s">
        <v>0</v>
      </c>
      <c r="D16" s="149" t="s">
        <v>33</v>
      </c>
      <c r="E16" s="150"/>
      <c r="F16" s="149" t="s">
        <v>34</v>
      </c>
      <c r="G16" s="150"/>
      <c r="H16" s="149" t="s">
        <v>32</v>
      </c>
      <c r="I16" s="150"/>
      <c r="J16" s="149" t="s">
        <v>69</v>
      </c>
      <c r="K16" s="150"/>
      <c r="L16" s="151"/>
      <c r="M16" s="149" t="s">
        <v>31</v>
      </c>
      <c r="N16" s="150"/>
      <c r="O16" s="151"/>
      <c r="P16" s="155" t="s">
        <v>28</v>
      </c>
      <c r="Q16" s="155"/>
      <c r="R16" s="155"/>
      <c r="S16" s="155"/>
      <c r="T16" s="155"/>
      <c r="U16" s="155"/>
      <c r="V16" s="155"/>
      <c r="W16" s="156"/>
      <c r="X16" s="157"/>
    </row>
    <row r="17" spans="2:24" ht="49.5" customHeight="1">
      <c r="B17" s="165"/>
      <c r="C17" s="158"/>
      <c r="D17" s="168"/>
      <c r="E17" s="169"/>
      <c r="F17" s="168"/>
      <c r="G17" s="169"/>
      <c r="H17" s="168"/>
      <c r="I17" s="169"/>
      <c r="J17" s="152"/>
      <c r="K17" s="153"/>
      <c r="L17" s="154"/>
      <c r="M17" s="152"/>
      <c r="N17" s="153"/>
      <c r="O17" s="154"/>
      <c r="P17" s="158" t="s">
        <v>48</v>
      </c>
      <c r="Q17" s="158"/>
      <c r="R17" s="158"/>
      <c r="S17" s="158" t="s">
        <v>49</v>
      </c>
      <c r="T17" s="158"/>
      <c r="U17" s="158"/>
      <c r="V17" s="158" t="s">
        <v>50</v>
      </c>
      <c r="W17" s="158"/>
      <c r="X17" s="159"/>
    </row>
    <row r="18" spans="2:24" ht="99.75" customHeight="1" thickBot="1">
      <c r="B18" s="166"/>
      <c r="C18" s="167"/>
      <c r="D18" s="133" t="s">
        <v>107</v>
      </c>
      <c r="E18" s="133" t="s">
        <v>12</v>
      </c>
      <c r="F18" s="133" t="s">
        <v>107</v>
      </c>
      <c r="G18" s="133" t="s">
        <v>12</v>
      </c>
      <c r="H18" s="133" t="s">
        <v>107</v>
      </c>
      <c r="I18" s="133" t="s">
        <v>12</v>
      </c>
      <c r="J18" s="133" t="s">
        <v>108</v>
      </c>
      <c r="K18" s="133" t="s">
        <v>17</v>
      </c>
      <c r="L18" s="133" t="s">
        <v>27</v>
      </c>
      <c r="M18" s="133" t="s">
        <v>108</v>
      </c>
      <c r="N18" s="133" t="s">
        <v>17</v>
      </c>
      <c r="O18" s="133" t="s">
        <v>27</v>
      </c>
      <c r="P18" s="133" t="s">
        <v>108</v>
      </c>
      <c r="Q18" s="133" t="s">
        <v>17</v>
      </c>
      <c r="R18" s="133" t="s">
        <v>27</v>
      </c>
      <c r="S18" s="133" t="s">
        <v>108</v>
      </c>
      <c r="T18" s="133" t="s">
        <v>17</v>
      </c>
      <c r="U18" s="133" t="s">
        <v>27</v>
      </c>
      <c r="V18" s="133" t="s">
        <v>108</v>
      </c>
      <c r="W18" s="133" t="s">
        <v>17</v>
      </c>
      <c r="X18" s="30" t="s">
        <v>27</v>
      </c>
    </row>
    <row r="19" spans="2:24" ht="16.5" thickBot="1">
      <c r="B19" s="140">
        <v>1</v>
      </c>
      <c r="C19" s="31">
        <v>2</v>
      </c>
      <c r="D19" s="31">
        <v>3</v>
      </c>
      <c r="E19" s="32">
        <v>4</v>
      </c>
      <c r="F19" s="31">
        <v>5</v>
      </c>
      <c r="G19" s="31">
        <v>6</v>
      </c>
      <c r="H19" s="32">
        <v>7</v>
      </c>
      <c r="I19" s="31">
        <v>8</v>
      </c>
      <c r="J19" s="31">
        <v>9</v>
      </c>
      <c r="K19" s="32">
        <v>10</v>
      </c>
      <c r="L19" s="31">
        <v>11</v>
      </c>
      <c r="M19" s="31">
        <v>12</v>
      </c>
      <c r="N19" s="32">
        <v>13</v>
      </c>
      <c r="O19" s="31">
        <v>14</v>
      </c>
      <c r="P19" s="31">
        <v>15</v>
      </c>
      <c r="Q19" s="32">
        <v>16</v>
      </c>
      <c r="R19" s="31">
        <v>17</v>
      </c>
      <c r="S19" s="31">
        <v>18</v>
      </c>
      <c r="T19" s="32">
        <v>19</v>
      </c>
      <c r="U19" s="31">
        <v>20</v>
      </c>
      <c r="V19" s="31">
        <v>21</v>
      </c>
      <c r="W19" s="32">
        <v>22</v>
      </c>
      <c r="X19" s="33">
        <v>23</v>
      </c>
    </row>
    <row r="20" spans="2:24" ht="37.5">
      <c r="B20" s="141" t="s">
        <v>1</v>
      </c>
      <c r="C20" s="34" t="s">
        <v>51</v>
      </c>
      <c r="D20" s="72">
        <v>1080</v>
      </c>
      <c r="E20" s="72">
        <v>1058</v>
      </c>
      <c r="F20" s="72">
        <v>1055</v>
      </c>
      <c r="G20" s="72">
        <v>1039</v>
      </c>
      <c r="H20" s="72">
        <v>1052.5</v>
      </c>
      <c r="I20" s="72">
        <v>1057</v>
      </c>
      <c r="J20" s="72">
        <v>781789.19000000006</v>
      </c>
      <c r="K20" s="72">
        <v>778462.83000000007</v>
      </c>
      <c r="L20" s="72">
        <v>159963.94999999995</v>
      </c>
      <c r="M20" s="72">
        <v>535636.24</v>
      </c>
      <c r="N20" s="72">
        <v>532083.71000000008</v>
      </c>
      <c r="O20" s="72">
        <v>114589.43999999996</v>
      </c>
      <c r="P20" s="72">
        <v>479111.64</v>
      </c>
      <c r="Q20" s="72">
        <v>476223.79000000004</v>
      </c>
      <c r="R20" s="72">
        <v>100800.11999999998</v>
      </c>
      <c r="S20" s="72">
        <v>56524.6</v>
      </c>
      <c r="T20" s="72">
        <v>55859.92</v>
      </c>
      <c r="U20" s="72">
        <v>13789.320000000002</v>
      </c>
      <c r="V20" s="73">
        <v>0</v>
      </c>
      <c r="W20" s="73">
        <v>0</v>
      </c>
      <c r="X20" s="74">
        <v>0</v>
      </c>
    </row>
    <row r="21" spans="2:24" ht="50.25" customHeight="1">
      <c r="B21" s="142" t="s">
        <v>18</v>
      </c>
      <c r="C21" s="35" t="s">
        <v>52</v>
      </c>
      <c r="D21" s="75">
        <v>4</v>
      </c>
      <c r="E21" s="75">
        <v>4</v>
      </c>
      <c r="F21" s="75">
        <v>4</v>
      </c>
      <c r="G21" s="75">
        <v>4</v>
      </c>
      <c r="H21" s="75">
        <v>4</v>
      </c>
      <c r="I21" s="75">
        <v>4</v>
      </c>
      <c r="J21" s="76" t="s">
        <v>41</v>
      </c>
      <c r="K21" s="76" t="s">
        <v>41</v>
      </c>
      <c r="L21" s="76" t="s">
        <v>41</v>
      </c>
      <c r="M21" s="75">
        <v>5271.57</v>
      </c>
      <c r="N21" s="75">
        <v>5271.57</v>
      </c>
      <c r="O21" s="75">
        <v>1176.5900000000001</v>
      </c>
      <c r="P21" s="75">
        <v>5271.57</v>
      </c>
      <c r="Q21" s="75">
        <v>5271.57</v>
      </c>
      <c r="R21" s="75">
        <v>1176.5900000000001</v>
      </c>
      <c r="S21" s="75">
        <v>0</v>
      </c>
      <c r="T21" s="75">
        <v>0</v>
      </c>
      <c r="U21" s="75">
        <v>0</v>
      </c>
      <c r="V21" s="77">
        <v>0</v>
      </c>
      <c r="W21" s="77">
        <v>0</v>
      </c>
      <c r="X21" s="77">
        <v>0</v>
      </c>
    </row>
    <row r="22" spans="2:24" ht="39" customHeight="1">
      <c r="B22" s="142" t="s">
        <v>19</v>
      </c>
      <c r="C22" s="35" t="s">
        <v>53</v>
      </c>
      <c r="D22" s="75">
        <v>873</v>
      </c>
      <c r="E22" s="75">
        <v>852</v>
      </c>
      <c r="F22" s="75">
        <v>854</v>
      </c>
      <c r="G22" s="75">
        <v>838</v>
      </c>
      <c r="H22" s="75">
        <v>851</v>
      </c>
      <c r="I22" s="75">
        <v>856.5</v>
      </c>
      <c r="J22" s="76" t="s">
        <v>41</v>
      </c>
      <c r="K22" s="76" t="s">
        <v>41</v>
      </c>
      <c r="L22" s="76" t="s">
        <v>41</v>
      </c>
      <c r="M22" s="75">
        <v>463494.27</v>
      </c>
      <c r="N22" s="75">
        <v>460029.91000000003</v>
      </c>
      <c r="O22" s="75">
        <v>101125.48999999998</v>
      </c>
      <c r="P22" s="75">
        <v>411476.28</v>
      </c>
      <c r="Q22" s="75">
        <v>408676.60000000003</v>
      </c>
      <c r="R22" s="75">
        <v>88443.229999999981</v>
      </c>
      <c r="S22" s="75">
        <v>52017.99</v>
      </c>
      <c r="T22" s="75">
        <v>51353.31</v>
      </c>
      <c r="U22" s="75">
        <v>12682.26</v>
      </c>
      <c r="V22" s="75">
        <v>0</v>
      </c>
      <c r="W22" s="75">
        <v>0</v>
      </c>
      <c r="X22" s="75">
        <v>0</v>
      </c>
    </row>
    <row r="23" spans="2:24" ht="81.75" customHeight="1">
      <c r="B23" s="142" t="s">
        <v>20</v>
      </c>
      <c r="C23" s="35" t="s">
        <v>54</v>
      </c>
      <c r="D23" s="75">
        <v>128.5</v>
      </c>
      <c r="E23" s="75">
        <v>127.5</v>
      </c>
      <c r="F23" s="75">
        <v>126.5</v>
      </c>
      <c r="G23" s="75">
        <v>126.5</v>
      </c>
      <c r="H23" s="75">
        <v>127.5</v>
      </c>
      <c r="I23" s="75">
        <v>126.5</v>
      </c>
      <c r="J23" s="76" t="s">
        <v>41</v>
      </c>
      <c r="K23" s="76" t="s">
        <v>41</v>
      </c>
      <c r="L23" s="76" t="s">
        <v>41</v>
      </c>
      <c r="M23" s="75">
        <v>54237.610000000008</v>
      </c>
      <c r="N23" s="75">
        <v>54176.44000000001</v>
      </c>
      <c r="O23" s="75">
        <v>8933.82</v>
      </c>
      <c r="P23" s="75">
        <v>51115.040000000008</v>
      </c>
      <c r="Q23" s="75">
        <v>51053.87000000001</v>
      </c>
      <c r="R23" s="75">
        <v>8247.6999999999989</v>
      </c>
      <c r="S23" s="75">
        <v>3122.57</v>
      </c>
      <c r="T23" s="75">
        <v>3122.57</v>
      </c>
      <c r="U23" s="75">
        <v>686.12</v>
      </c>
      <c r="V23" s="78">
        <v>0</v>
      </c>
      <c r="W23" s="78">
        <v>0</v>
      </c>
      <c r="X23" s="77">
        <v>0</v>
      </c>
    </row>
    <row r="24" spans="2:24" ht="102" customHeight="1" thickBot="1">
      <c r="B24" s="143" t="s">
        <v>21</v>
      </c>
      <c r="C24" s="35" t="s">
        <v>80</v>
      </c>
      <c r="D24" s="75">
        <v>74.5</v>
      </c>
      <c r="E24" s="75">
        <v>74.5</v>
      </c>
      <c r="F24" s="75">
        <v>70.5</v>
      </c>
      <c r="G24" s="75">
        <v>70.5</v>
      </c>
      <c r="H24" s="75">
        <v>70</v>
      </c>
      <c r="I24" s="75">
        <v>70</v>
      </c>
      <c r="J24" s="79" t="s">
        <v>41</v>
      </c>
      <c r="K24" s="79" t="s">
        <v>41</v>
      </c>
      <c r="L24" s="79" t="s">
        <v>41</v>
      </c>
      <c r="M24" s="75">
        <v>12632.79</v>
      </c>
      <c r="N24" s="75">
        <v>12605.79</v>
      </c>
      <c r="O24" s="75">
        <v>3353.5400000000004</v>
      </c>
      <c r="P24" s="75">
        <v>11248.75</v>
      </c>
      <c r="Q24" s="75">
        <v>11221.75</v>
      </c>
      <c r="R24" s="75">
        <v>2932.6000000000004</v>
      </c>
      <c r="S24" s="75">
        <v>1384.04</v>
      </c>
      <c r="T24" s="75">
        <v>1384.04</v>
      </c>
      <c r="U24" s="75">
        <v>420.94</v>
      </c>
      <c r="V24" s="78">
        <v>0</v>
      </c>
      <c r="W24" s="77">
        <v>0</v>
      </c>
      <c r="X24" s="77">
        <v>0</v>
      </c>
    </row>
  </sheetData>
  <autoFilter ref="A19:X24"/>
  <mergeCells count="22">
    <mergeCell ref="R7:X7"/>
    <mergeCell ref="S1:X1"/>
    <mergeCell ref="R3:X3"/>
    <mergeCell ref="R4:X4"/>
    <mergeCell ref="R5:X5"/>
    <mergeCell ref="R6:X6"/>
    <mergeCell ref="B16:B18"/>
    <mergeCell ref="C16:C18"/>
    <mergeCell ref="D16:E17"/>
    <mergeCell ref="F16:G17"/>
    <mergeCell ref="H16:I17"/>
    <mergeCell ref="B9:X9"/>
    <mergeCell ref="B10:X10"/>
    <mergeCell ref="B11:X11"/>
    <mergeCell ref="B13:X13"/>
    <mergeCell ref="B14:X14"/>
    <mergeCell ref="J16:L17"/>
    <mergeCell ref="M16:O17"/>
    <mergeCell ref="P16:X16"/>
    <mergeCell ref="P17:R17"/>
    <mergeCell ref="S17:U17"/>
    <mergeCell ref="V17:X17"/>
  </mergeCells>
  <pageMargins left="0.39370078740157483" right="0.39370078740157483" top="0.78740157480314965" bottom="0.39370078740157483" header="0.86614173228346458" footer="0.51181102362204722"/>
  <pageSetup paperSize="9"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33"/>
  <sheetViews>
    <sheetView view="pageBreakPreview" topLeftCell="F4" zoomScale="60" zoomScaleNormal="100" workbookViewId="0">
      <selection activeCell="O36" sqref="O36"/>
    </sheetView>
  </sheetViews>
  <sheetFormatPr defaultRowHeight="12.75"/>
  <cols>
    <col min="1" max="1" width="4.28515625" style="8" customWidth="1"/>
    <col min="2" max="2" width="8.42578125" style="8" customWidth="1"/>
    <col min="3" max="3" width="18.140625" style="8" customWidth="1"/>
    <col min="4" max="8" width="17.85546875" style="8" customWidth="1"/>
    <col min="9" max="9" width="14" style="8" customWidth="1"/>
    <col min="10" max="12" width="19.85546875" style="8" customWidth="1"/>
    <col min="13" max="13" width="26" style="8" customWidth="1"/>
    <col min="14" max="15" width="19.85546875" style="8" customWidth="1"/>
    <col min="16" max="16" width="17.42578125" style="8" customWidth="1"/>
    <col min="17" max="17" width="18.42578125" style="8" customWidth="1"/>
    <col min="18" max="18" width="18" style="8" customWidth="1"/>
    <col min="19" max="21" width="20.85546875" style="8" customWidth="1"/>
    <col min="22" max="24" width="16.42578125" style="8" customWidth="1"/>
    <col min="25" max="16384" width="9.140625" style="8"/>
  </cols>
  <sheetData>
    <row r="1" spans="2:24" ht="38.25">
      <c r="S1" s="189" t="s">
        <v>37</v>
      </c>
      <c r="T1" s="189"/>
      <c r="U1" s="189"/>
      <c r="V1" s="189"/>
      <c r="W1" s="189"/>
      <c r="X1" s="189"/>
    </row>
    <row r="2" spans="2:24" ht="21" customHeight="1">
      <c r="S2" s="12"/>
      <c r="T2" s="13"/>
      <c r="U2" s="13"/>
      <c r="V2" s="12"/>
      <c r="W2" s="12"/>
      <c r="X2" s="12"/>
    </row>
    <row r="3" spans="2:24" ht="23.25">
      <c r="R3" s="193" t="s">
        <v>70</v>
      </c>
      <c r="S3" s="193"/>
      <c r="T3" s="193"/>
      <c r="U3" s="193"/>
      <c r="V3" s="193"/>
      <c r="W3" s="193"/>
      <c r="X3" s="193"/>
    </row>
    <row r="4" spans="2:24" ht="23.25" customHeight="1">
      <c r="R4" s="194" t="s">
        <v>75</v>
      </c>
      <c r="S4" s="193"/>
      <c r="T4" s="193"/>
      <c r="U4" s="193"/>
      <c r="V4" s="193"/>
      <c r="W4" s="193"/>
      <c r="X4" s="193"/>
    </row>
    <row r="5" spans="2:24" ht="23.25" customHeight="1">
      <c r="R5" s="194" t="s">
        <v>76</v>
      </c>
      <c r="S5" s="194"/>
      <c r="T5" s="194"/>
      <c r="U5" s="194"/>
      <c r="V5" s="194"/>
      <c r="W5" s="194"/>
      <c r="X5" s="194"/>
    </row>
    <row r="6" spans="2:24" ht="23.25" customHeight="1">
      <c r="R6" s="194" t="s">
        <v>77</v>
      </c>
      <c r="S6" s="194"/>
      <c r="T6" s="194"/>
      <c r="U6" s="194"/>
      <c r="V6" s="194"/>
      <c r="W6" s="194"/>
      <c r="X6" s="194"/>
    </row>
    <row r="7" spans="2:24" ht="23.25" customHeight="1">
      <c r="R7" s="194" t="s">
        <v>73</v>
      </c>
      <c r="S7" s="194"/>
      <c r="T7" s="194"/>
      <c r="U7" s="194"/>
      <c r="V7" s="194"/>
      <c r="W7" s="194"/>
      <c r="X7" s="194"/>
    </row>
    <row r="8" spans="2:24" ht="38.25">
      <c r="B8" s="189" t="s">
        <v>36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</row>
    <row r="9" spans="2:24" ht="34.5" customHeight="1">
      <c r="B9" s="189" t="s">
        <v>81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</row>
    <row r="10" spans="2:24" ht="30" customHeight="1">
      <c r="B10" s="189" t="s">
        <v>82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</row>
    <row r="11" spans="2:24" ht="25.5">
      <c r="B11" s="190" t="s">
        <v>109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</row>
    <row r="12" spans="2:24" ht="27" customHeight="1">
      <c r="B12" s="190" t="s">
        <v>93</v>
      </c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</row>
    <row r="13" spans="2:24" ht="18.75">
      <c r="B13" s="160" t="s">
        <v>10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</row>
    <row r="14" spans="2:24" ht="30.75" customHeight="1" thickBot="1"/>
    <row r="15" spans="2:24" ht="15.75" customHeight="1">
      <c r="B15" s="183"/>
      <c r="C15" s="178" t="s">
        <v>26</v>
      </c>
      <c r="D15" s="172" t="s">
        <v>33</v>
      </c>
      <c r="E15" s="173"/>
      <c r="F15" s="172" t="s">
        <v>34</v>
      </c>
      <c r="G15" s="173"/>
      <c r="H15" s="172" t="s">
        <v>32</v>
      </c>
      <c r="I15" s="173"/>
      <c r="J15" s="172" t="s">
        <v>45</v>
      </c>
      <c r="K15" s="173"/>
      <c r="L15" s="174"/>
      <c r="M15" s="172" t="s">
        <v>31</v>
      </c>
      <c r="N15" s="173"/>
      <c r="O15" s="174"/>
      <c r="P15" s="178" t="s">
        <v>28</v>
      </c>
      <c r="Q15" s="178"/>
      <c r="R15" s="178"/>
      <c r="S15" s="178"/>
      <c r="T15" s="178"/>
      <c r="U15" s="178"/>
      <c r="V15" s="178"/>
      <c r="W15" s="179"/>
      <c r="X15" s="180"/>
    </row>
    <row r="16" spans="2:24" ht="41.25" customHeight="1">
      <c r="B16" s="184"/>
      <c r="C16" s="181"/>
      <c r="D16" s="187"/>
      <c r="E16" s="188"/>
      <c r="F16" s="187"/>
      <c r="G16" s="188"/>
      <c r="H16" s="187"/>
      <c r="I16" s="188"/>
      <c r="J16" s="175"/>
      <c r="K16" s="176"/>
      <c r="L16" s="177"/>
      <c r="M16" s="175"/>
      <c r="N16" s="176"/>
      <c r="O16" s="177"/>
      <c r="P16" s="181" t="s">
        <v>48</v>
      </c>
      <c r="Q16" s="181"/>
      <c r="R16" s="181"/>
      <c r="S16" s="181" t="s">
        <v>49</v>
      </c>
      <c r="T16" s="181"/>
      <c r="U16" s="181"/>
      <c r="V16" s="181" t="s">
        <v>29</v>
      </c>
      <c r="W16" s="181"/>
      <c r="X16" s="182"/>
    </row>
    <row r="17" spans="2:24" ht="68.25" customHeight="1" thickBot="1">
      <c r="B17" s="185"/>
      <c r="C17" s="186"/>
      <c r="D17" s="135" t="s">
        <v>42</v>
      </c>
      <c r="E17" s="135" t="s">
        <v>12</v>
      </c>
      <c r="F17" s="135" t="s">
        <v>42</v>
      </c>
      <c r="G17" s="135" t="s">
        <v>12</v>
      </c>
      <c r="H17" s="135" t="s">
        <v>42</v>
      </c>
      <c r="I17" s="135" t="s">
        <v>12</v>
      </c>
      <c r="J17" s="135" t="s">
        <v>43</v>
      </c>
      <c r="K17" s="135" t="s">
        <v>17</v>
      </c>
      <c r="L17" s="135" t="s">
        <v>27</v>
      </c>
      <c r="M17" s="135" t="s">
        <v>43</v>
      </c>
      <c r="N17" s="135" t="s">
        <v>17</v>
      </c>
      <c r="O17" s="135" t="s">
        <v>27</v>
      </c>
      <c r="P17" s="135" t="s">
        <v>43</v>
      </c>
      <c r="Q17" s="135" t="s">
        <v>17</v>
      </c>
      <c r="R17" s="135" t="s">
        <v>27</v>
      </c>
      <c r="S17" s="135" t="s">
        <v>43</v>
      </c>
      <c r="T17" s="135" t="s">
        <v>17</v>
      </c>
      <c r="U17" s="135" t="s">
        <v>27</v>
      </c>
      <c r="V17" s="135" t="s">
        <v>43</v>
      </c>
      <c r="W17" s="135" t="s">
        <v>17</v>
      </c>
      <c r="X17" s="17" t="s">
        <v>27</v>
      </c>
    </row>
    <row r="18" spans="2:24" ht="13.5" thickBot="1">
      <c r="B18" s="61">
        <v>1</v>
      </c>
      <c r="C18" s="18">
        <v>2</v>
      </c>
      <c r="D18" s="18">
        <v>3</v>
      </c>
      <c r="E18" s="18">
        <v>4</v>
      </c>
      <c r="F18" s="18">
        <v>5</v>
      </c>
      <c r="G18" s="18">
        <v>6</v>
      </c>
      <c r="H18" s="18">
        <v>7</v>
      </c>
      <c r="I18" s="18">
        <v>8</v>
      </c>
      <c r="J18" s="18">
        <v>9</v>
      </c>
      <c r="K18" s="18">
        <v>10</v>
      </c>
      <c r="L18" s="18">
        <v>11</v>
      </c>
      <c r="M18" s="18">
        <v>12</v>
      </c>
      <c r="N18" s="18">
        <v>13</v>
      </c>
      <c r="O18" s="18">
        <v>14</v>
      </c>
      <c r="P18" s="18">
        <v>15</v>
      </c>
      <c r="Q18" s="18">
        <v>16</v>
      </c>
      <c r="R18" s="18">
        <v>17</v>
      </c>
      <c r="S18" s="18">
        <v>18</v>
      </c>
      <c r="T18" s="18">
        <v>19</v>
      </c>
      <c r="U18" s="18">
        <v>20</v>
      </c>
      <c r="V18" s="18">
        <v>21</v>
      </c>
      <c r="W18" s="18">
        <v>22</v>
      </c>
      <c r="X18" s="20">
        <v>23</v>
      </c>
    </row>
    <row r="19" spans="2:24" ht="38.25">
      <c r="B19" s="62" t="s">
        <v>1</v>
      </c>
      <c r="C19" s="63" t="s">
        <v>3</v>
      </c>
      <c r="D19" s="137">
        <v>12325.970000000001</v>
      </c>
      <c r="E19" s="137">
        <v>12519.82</v>
      </c>
      <c r="F19" s="137">
        <v>12209.06</v>
      </c>
      <c r="G19" s="137">
        <v>12289.11</v>
      </c>
      <c r="H19" s="137">
        <v>8709.33</v>
      </c>
      <c r="I19" s="137">
        <v>8644.23</v>
      </c>
      <c r="J19" s="137">
        <v>4847131.54</v>
      </c>
      <c r="K19" s="137">
        <v>5418143.9899999993</v>
      </c>
      <c r="L19" s="137">
        <v>1003174.92</v>
      </c>
      <c r="M19" s="137">
        <v>2726345.4600000009</v>
      </c>
      <c r="N19" s="137">
        <v>2817187.47</v>
      </c>
      <c r="O19" s="137">
        <v>532100.28</v>
      </c>
      <c r="P19" s="137">
        <v>959527.08999999985</v>
      </c>
      <c r="Q19" s="137">
        <v>958334.5299999998</v>
      </c>
      <c r="R19" s="137">
        <v>181647.59000000003</v>
      </c>
      <c r="S19" s="137">
        <v>1704724.49</v>
      </c>
      <c r="T19" s="137">
        <v>1795201.75</v>
      </c>
      <c r="U19" s="137">
        <v>336611.35000000003</v>
      </c>
      <c r="V19" s="137">
        <v>62093.88</v>
      </c>
      <c r="W19" s="137">
        <v>63651.19</v>
      </c>
      <c r="X19" s="137">
        <v>13841.34</v>
      </c>
    </row>
    <row r="20" spans="2:24" ht="25.5">
      <c r="B20" s="64" t="s">
        <v>18</v>
      </c>
      <c r="C20" s="65" t="s">
        <v>14</v>
      </c>
      <c r="D20" s="138">
        <v>13</v>
      </c>
      <c r="E20" s="138">
        <v>13</v>
      </c>
      <c r="F20" s="138">
        <v>12</v>
      </c>
      <c r="G20" s="138">
        <v>12</v>
      </c>
      <c r="H20" s="138">
        <v>11</v>
      </c>
      <c r="I20" s="138">
        <v>11</v>
      </c>
      <c r="J20" s="138">
        <v>7257.52</v>
      </c>
      <c r="K20" s="138">
        <v>7257.52</v>
      </c>
      <c r="L20" s="138">
        <v>1443.81</v>
      </c>
      <c r="M20" s="138">
        <v>5368.7</v>
      </c>
      <c r="N20" s="138">
        <v>5368.7</v>
      </c>
      <c r="O20" s="138">
        <v>989.92</v>
      </c>
      <c r="P20" s="138">
        <v>5368.7</v>
      </c>
      <c r="Q20" s="138">
        <v>5368.7</v>
      </c>
      <c r="R20" s="138">
        <v>989.92</v>
      </c>
      <c r="S20" s="138">
        <v>0</v>
      </c>
      <c r="T20" s="138">
        <v>0</v>
      </c>
      <c r="U20" s="138">
        <v>0</v>
      </c>
      <c r="V20" s="138">
        <v>0</v>
      </c>
      <c r="W20" s="138">
        <v>0</v>
      </c>
      <c r="X20" s="138">
        <v>0</v>
      </c>
    </row>
    <row r="21" spans="2:24" ht="25.5">
      <c r="B21" s="64" t="s">
        <v>19</v>
      </c>
      <c r="C21" s="65" t="s">
        <v>15</v>
      </c>
      <c r="D21" s="138">
        <v>11147.230000000001</v>
      </c>
      <c r="E21" s="138">
        <v>11313.65</v>
      </c>
      <c r="F21" s="138">
        <v>11052.43</v>
      </c>
      <c r="G21" s="138">
        <v>11127.16</v>
      </c>
      <c r="H21" s="138">
        <v>7872.33</v>
      </c>
      <c r="I21" s="138">
        <v>7834.9299999999994</v>
      </c>
      <c r="J21" s="138">
        <v>4412937.95</v>
      </c>
      <c r="K21" s="138">
        <v>4957875.08</v>
      </c>
      <c r="L21" s="138">
        <v>918947.99</v>
      </c>
      <c r="M21" s="138">
        <v>2469457.0200000005</v>
      </c>
      <c r="N21" s="138">
        <v>2555433</v>
      </c>
      <c r="O21" s="138">
        <v>482485.1100000001</v>
      </c>
      <c r="P21" s="138">
        <v>817352.11999999988</v>
      </c>
      <c r="Q21" s="138">
        <v>816141.7699999999</v>
      </c>
      <c r="R21" s="138">
        <v>154754.39000000001</v>
      </c>
      <c r="S21" s="138">
        <v>1597332.08</v>
      </c>
      <c r="T21" s="138">
        <v>1683000.54</v>
      </c>
      <c r="U21" s="138">
        <v>315425.03000000003</v>
      </c>
      <c r="V21" s="138">
        <v>54772.82</v>
      </c>
      <c r="W21" s="138">
        <v>56290.69</v>
      </c>
      <c r="X21" s="138">
        <v>12305.69</v>
      </c>
    </row>
    <row r="22" spans="2:24" ht="25.5">
      <c r="B22" s="64" t="s">
        <v>20</v>
      </c>
      <c r="C22" s="65" t="s">
        <v>16</v>
      </c>
      <c r="D22" s="138">
        <v>1165.74</v>
      </c>
      <c r="E22" s="138">
        <v>1193.17</v>
      </c>
      <c r="F22" s="138">
        <v>1144.6299999999999</v>
      </c>
      <c r="G22" s="138">
        <v>1149.95</v>
      </c>
      <c r="H22" s="138">
        <v>826</v>
      </c>
      <c r="I22" s="138">
        <v>798.3</v>
      </c>
      <c r="J22" s="138">
        <v>426936.07</v>
      </c>
      <c r="K22" s="138">
        <v>453011.39</v>
      </c>
      <c r="L22" s="138">
        <v>82783.12</v>
      </c>
      <c r="M22" s="138">
        <v>251519.74</v>
      </c>
      <c r="N22" s="138">
        <v>256385.77000000002</v>
      </c>
      <c r="O22" s="138">
        <v>48625.25</v>
      </c>
      <c r="P22" s="138">
        <v>136806.27000000002</v>
      </c>
      <c r="Q22" s="138">
        <v>136824.06</v>
      </c>
      <c r="R22" s="138">
        <v>25903.279999999999</v>
      </c>
      <c r="S22" s="138">
        <v>107392.41</v>
      </c>
      <c r="T22" s="138">
        <v>112201.21</v>
      </c>
      <c r="U22" s="138">
        <v>21186.32</v>
      </c>
      <c r="V22" s="138">
        <v>7321.06</v>
      </c>
      <c r="W22" s="138">
        <v>7360.5</v>
      </c>
      <c r="X22" s="138">
        <v>1535.65</v>
      </c>
    </row>
    <row r="23" spans="2:24" ht="54" customHeight="1">
      <c r="B23" s="66" t="s">
        <v>2</v>
      </c>
      <c r="C23" s="67" t="s">
        <v>30</v>
      </c>
      <c r="D23" s="139">
        <v>12325.970000000001</v>
      </c>
      <c r="E23" s="139">
        <v>12519.82</v>
      </c>
      <c r="F23" s="139">
        <v>12209.06</v>
      </c>
      <c r="G23" s="139">
        <v>12289.11</v>
      </c>
      <c r="H23" s="139">
        <v>8709.33</v>
      </c>
      <c r="I23" s="139">
        <v>8644.2300000000014</v>
      </c>
      <c r="J23" s="139">
        <v>4847131.54</v>
      </c>
      <c r="K23" s="139">
        <v>5418143.9900000002</v>
      </c>
      <c r="L23" s="139">
        <v>1003174.92</v>
      </c>
      <c r="M23" s="139">
        <v>2726345.46</v>
      </c>
      <c r="N23" s="139">
        <v>2817187.47</v>
      </c>
      <c r="O23" s="139">
        <v>532100.28</v>
      </c>
      <c r="P23" s="139">
        <v>959527.09</v>
      </c>
      <c r="Q23" s="139">
        <v>958334.53</v>
      </c>
      <c r="R23" s="139">
        <v>181647.59</v>
      </c>
      <c r="S23" s="139">
        <v>1704724.49</v>
      </c>
      <c r="T23" s="139">
        <v>1795201.75</v>
      </c>
      <c r="U23" s="139">
        <v>336611.35</v>
      </c>
      <c r="V23" s="139">
        <v>62093.88</v>
      </c>
      <c r="W23" s="139">
        <v>63651.189999999995</v>
      </c>
      <c r="X23" s="139">
        <v>13841.34</v>
      </c>
    </row>
    <row r="24" spans="2:24" ht="42" customHeight="1">
      <c r="B24" s="64" t="s">
        <v>18</v>
      </c>
      <c r="C24" s="65" t="s">
        <v>4</v>
      </c>
      <c r="D24" s="138">
        <v>6004.53</v>
      </c>
      <c r="E24" s="138">
        <v>5988.18</v>
      </c>
      <c r="F24" s="138">
        <v>5963.57</v>
      </c>
      <c r="G24" s="138">
        <v>5941.86</v>
      </c>
      <c r="H24" s="138">
        <v>3695</v>
      </c>
      <c r="I24" s="138">
        <v>3631</v>
      </c>
      <c r="J24" s="138">
        <v>1999907.25</v>
      </c>
      <c r="K24" s="138">
        <v>2538652.7599999998</v>
      </c>
      <c r="L24" s="138">
        <v>442790.73</v>
      </c>
      <c r="M24" s="138">
        <v>1251417.8399999999</v>
      </c>
      <c r="N24" s="138">
        <v>1342596.2</v>
      </c>
      <c r="O24" s="138">
        <v>252198</v>
      </c>
      <c r="P24" s="138">
        <v>249792</v>
      </c>
      <c r="Q24" s="138">
        <v>249857.04</v>
      </c>
      <c r="R24" s="138">
        <v>46393.96</v>
      </c>
      <c r="S24" s="138">
        <v>962023.38</v>
      </c>
      <c r="T24" s="138">
        <v>1052414.46</v>
      </c>
      <c r="U24" s="138">
        <v>197080.04</v>
      </c>
      <c r="V24" s="138">
        <v>39602.46</v>
      </c>
      <c r="W24" s="138">
        <v>40324.699999999997</v>
      </c>
      <c r="X24" s="138">
        <v>8724</v>
      </c>
    </row>
    <row r="25" spans="2:24" ht="40.5" customHeight="1">
      <c r="B25" s="64" t="s">
        <v>19</v>
      </c>
      <c r="C25" s="65" t="s">
        <v>5</v>
      </c>
      <c r="D25" s="138">
        <v>1449.88</v>
      </c>
      <c r="E25" s="138">
        <v>1502.17</v>
      </c>
      <c r="F25" s="138">
        <v>1429.38</v>
      </c>
      <c r="G25" s="138">
        <v>1463.45</v>
      </c>
      <c r="H25" s="138">
        <v>955.32999999999993</v>
      </c>
      <c r="I25" s="138">
        <v>920.63</v>
      </c>
      <c r="J25" s="138">
        <v>448681.57999999996</v>
      </c>
      <c r="K25" s="138">
        <v>461053.99000000005</v>
      </c>
      <c r="L25" s="138">
        <v>84100.78</v>
      </c>
      <c r="M25" s="138">
        <v>288163.48000000004</v>
      </c>
      <c r="N25" s="138">
        <v>287675.39</v>
      </c>
      <c r="O25" s="138">
        <v>56059.009999999995</v>
      </c>
      <c r="P25" s="138">
        <v>269619.13</v>
      </c>
      <c r="Q25" s="138">
        <v>268295.96999999997</v>
      </c>
      <c r="R25" s="138">
        <v>51609.21</v>
      </c>
      <c r="S25" s="138">
        <v>0</v>
      </c>
      <c r="T25" s="138">
        <v>0</v>
      </c>
      <c r="U25" s="138">
        <v>0</v>
      </c>
      <c r="V25" s="138">
        <v>18544.349999999999</v>
      </c>
      <c r="W25" s="138">
        <v>19379.419999999998</v>
      </c>
      <c r="X25" s="138">
        <v>4449.8</v>
      </c>
    </row>
    <row r="26" spans="2:24" ht="38.25">
      <c r="B26" s="64" t="s">
        <v>20</v>
      </c>
      <c r="C26" s="65" t="s">
        <v>6</v>
      </c>
      <c r="D26" s="138">
        <v>4830.0600000000004</v>
      </c>
      <c r="E26" s="138">
        <v>4979.47</v>
      </c>
      <c r="F26" s="138">
        <v>4778.1099999999997</v>
      </c>
      <c r="G26" s="138">
        <v>4837.8</v>
      </c>
      <c r="H26" s="138">
        <v>4022</v>
      </c>
      <c r="I26" s="138">
        <v>4054</v>
      </c>
      <c r="J26" s="138">
        <v>2372863.62</v>
      </c>
      <c r="K26" s="138">
        <v>2387665.7999999998</v>
      </c>
      <c r="L26" s="138">
        <v>469019.94</v>
      </c>
      <c r="M26" s="138">
        <v>1170030.25</v>
      </c>
      <c r="N26" s="138">
        <v>1170181.99</v>
      </c>
      <c r="O26" s="138">
        <v>221074.81000000003</v>
      </c>
      <c r="P26" s="138">
        <v>423382.07</v>
      </c>
      <c r="Q26" s="138">
        <v>423447.63</v>
      </c>
      <c r="R26" s="138">
        <v>80875.960000000006</v>
      </c>
      <c r="S26" s="138">
        <v>742701.11</v>
      </c>
      <c r="T26" s="138">
        <v>742787.29</v>
      </c>
      <c r="U26" s="138">
        <v>139531.31</v>
      </c>
      <c r="V26" s="138">
        <v>3947.07</v>
      </c>
      <c r="W26" s="138">
        <v>3947.07</v>
      </c>
      <c r="X26" s="138">
        <v>667.54</v>
      </c>
    </row>
    <row r="27" spans="2:24" ht="63.75">
      <c r="B27" s="64" t="s">
        <v>21</v>
      </c>
      <c r="C27" s="65" t="s">
        <v>7</v>
      </c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  <c r="T27" s="138">
        <v>0</v>
      </c>
      <c r="U27" s="138">
        <v>0</v>
      </c>
      <c r="V27" s="138">
        <v>0</v>
      </c>
      <c r="W27" s="138">
        <v>0</v>
      </c>
      <c r="X27" s="138">
        <v>0</v>
      </c>
    </row>
    <row r="28" spans="2:24" ht="38.25">
      <c r="B28" s="64" t="s">
        <v>22</v>
      </c>
      <c r="C28" s="65" t="s">
        <v>46</v>
      </c>
      <c r="D28" s="138">
        <v>10</v>
      </c>
      <c r="E28" s="138">
        <v>12</v>
      </c>
      <c r="F28" s="138">
        <v>10</v>
      </c>
      <c r="G28" s="138">
        <v>12</v>
      </c>
      <c r="H28" s="138">
        <v>10</v>
      </c>
      <c r="I28" s="138">
        <v>10.6</v>
      </c>
      <c r="J28" s="138">
        <v>4931.08</v>
      </c>
      <c r="K28" s="138">
        <v>8424.23</v>
      </c>
      <c r="L28" s="138">
        <v>1475.06</v>
      </c>
      <c r="M28" s="138">
        <v>3322.15</v>
      </c>
      <c r="N28" s="138">
        <v>3322.15</v>
      </c>
      <c r="O28" s="138">
        <v>580.59</v>
      </c>
      <c r="P28" s="138">
        <v>3322.15</v>
      </c>
      <c r="Q28" s="138">
        <v>3322.15</v>
      </c>
      <c r="R28" s="138">
        <v>580.59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</row>
    <row r="29" spans="2:24" ht="18.75">
      <c r="B29" s="64" t="s">
        <v>89</v>
      </c>
      <c r="C29" s="65" t="s">
        <v>90</v>
      </c>
      <c r="D29" s="138">
        <v>31.5</v>
      </c>
      <c r="E29" s="138">
        <v>38</v>
      </c>
      <c r="F29" s="138">
        <v>28</v>
      </c>
      <c r="G29" s="138">
        <v>34</v>
      </c>
      <c r="H29" s="138">
        <v>27</v>
      </c>
      <c r="I29" s="138">
        <v>28</v>
      </c>
      <c r="J29" s="138">
        <v>20748.009999999998</v>
      </c>
      <c r="K29" s="138">
        <v>22347.21</v>
      </c>
      <c r="L29" s="138">
        <v>5788.41</v>
      </c>
      <c r="M29" s="138">
        <v>13411.74</v>
      </c>
      <c r="N29" s="138">
        <v>13411.74</v>
      </c>
      <c r="O29" s="138">
        <v>2187.87</v>
      </c>
      <c r="P29" s="138">
        <v>13411.74</v>
      </c>
      <c r="Q29" s="138">
        <v>13411.74</v>
      </c>
      <c r="R29" s="138">
        <v>2187.87</v>
      </c>
      <c r="S29" s="138">
        <v>0</v>
      </c>
      <c r="T29" s="138">
        <v>0</v>
      </c>
      <c r="U29" s="138">
        <v>0</v>
      </c>
      <c r="V29" s="138">
        <v>0</v>
      </c>
      <c r="W29" s="138">
        <v>0</v>
      </c>
      <c r="X29" s="138">
        <v>0</v>
      </c>
    </row>
    <row r="33" spans="4:24">
      <c r="D33" s="147">
        <f>D19-D23</f>
        <v>0</v>
      </c>
      <c r="E33" s="147">
        <f t="shared" ref="E33:X33" si="0">E19-E23</f>
        <v>0</v>
      </c>
      <c r="F33" s="147">
        <f t="shared" si="0"/>
        <v>0</v>
      </c>
      <c r="G33" s="147">
        <f t="shared" si="0"/>
        <v>0</v>
      </c>
      <c r="H33" s="147">
        <f t="shared" si="0"/>
        <v>0</v>
      </c>
      <c r="I33" s="147">
        <f t="shared" si="0"/>
        <v>0</v>
      </c>
      <c r="J33" s="147">
        <f t="shared" si="0"/>
        <v>0</v>
      </c>
      <c r="K33" s="147">
        <f t="shared" si="0"/>
        <v>0</v>
      </c>
      <c r="L33" s="147">
        <f t="shared" si="0"/>
        <v>0</v>
      </c>
      <c r="M33" s="147">
        <f t="shared" si="0"/>
        <v>0</v>
      </c>
      <c r="N33" s="147">
        <f t="shared" si="0"/>
        <v>0</v>
      </c>
      <c r="O33" s="147">
        <f t="shared" si="0"/>
        <v>0</v>
      </c>
      <c r="P33" s="147">
        <f t="shared" si="0"/>
        <v>0</v>
      </c>
      <c r="Q33" s="147">
        <f t="shared" si="0"/>
        <v>0</v>
      </c>
      <c r="R33" s="147">
        <f t="shared" si="0"/>
        <v>0</v>
      </c>
      <c r="S33" s="147">
        <f t="shared" si="0"/>
        <v>0</v>
      </c>
      <c r="T33" s="147">
        <f t="shared" si="0"/>
        <v>0</v>
      </c>
      <c r="U33" s="147">
        <f t="shared" si="0"/>
        <v>0</v>
      </c>
      <c r="V33" s="147">
        <f t="shared" si="0"/>
        <v>0</v>
      </c>
      <c r="W33" s="147">
        <f t="shared" si="0"/>
        <v>0</v>
      </c>
      <c r="X33" s="147">
        <f t="shared" si="0"/>
        <v>0</v>
      </c>
    </row>
  </sheetData>
  <mergeCells count="23">
    <mergeCell ref="R7:X7"/>
    <mergeCell ref="S1:X1"/>
    <mergeCell ref="R3:X3"/>
    <mergeCell ref="R4:X4"/>
    <mergeCell ref="R5:X5"/>
    <mergeCell ref="R6:X6"/>
    <mergeCell ref="J15:L16"/>
    <mergeCell ref="B8:X8"/>
    <mergeCell ref="B9:X9"/>
    <mergeCell ref="B10:X10"/>
    <mergeCell ref="B11:X11"/>
    <mergeCell ref="B12:X12"/>
    <mergeCell ref="B13:X13"/>
    <mergeCell ref="B15:B17"/>
    <mergeCell ref="C15:C17"/>
    <mergeCell ref="D15:E16"/>
    <mergeCell ref="F15:G16"/>
    <mergeCell ref="H15:I16"/>
    <mergeCell ref="M15:O16"/>
    <mergeCell ref="P15:X15"/>
    <mergeCell ref="P16:R16"/>
    <mergeCell ref="S16:U16"/>
    <mergeCell ref="V16:X16"/>
  </mergeCells>
  <pageMargins left="0.39370078740157483" right="0.39370078740157483" top="1.3779527559055118" bottom="0.39370078740157483" header="0.74803149606299213" footer="0.19685039370078741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X35"/>
  <sheetViews>
    <sheetView view="pageBreakPreview" topLeftCell="A13" zoomScale="60" zoomScaleNormal="100" workbookViewId="0">
      <selection activeCell="Q41" sqref="Q41"/>
    </sheetView>
  </sheetViews>
  <sheetFormatPr defaultRowHeight="12.75"/>
  <cols>
    <col min="1" max="1" width="3.5703125" style="8" customWidth="1"/>
    <col min="2" max="2" width="5.140625" style="8" customWidth="1"/>
    <col min="3" max="3" width="20.140625" style="8" customWidth="1"/>
    <col min="4" max="4" width="11.140625" style="8" customWidth="1"/>
    <col min="5" max="6" width="12.140625" style="8" customWidth="1"/>
    <col min="7" max="7" width="11.7109375" style="8" customWidth="1"/>
    <col min="8" max="8" width="12.28515625" style="8" customWidth="1"/>
    <col min="9" max="9" width="11.7109375" style="8" customWidth="1"/>
    <col min="10" max="10" width="14.5703125" style="8" customWidth="1"/>
    <col min="11" max="11" width="14.42578125" style="8" customWidth="1"/>
    <col min="12" max="12" width="15.140625" style="8" customWidth="1"/>
    <col min="13" max="13" width="14.85546875" style="8" customWidth="1"/>
    <col min="14" max="14" width="15.140625" style="8" customWidth="1"/>
    <col min="15" max="15" width="15.85546875" style="8" customWidth="1"/>
    <col min="16" max="16" width="14.85546875" style="8" customWidth="1"/>
    <col min="17" max="17" width="14.42578125" style="8" customWidth="1"/>
    <col min="18" max="18" width="16" style="8" customWidth="1"/>
    <col min="19" max="19" width="10.7109375" style="8" customWidth="1"/>
    <col min="20" max="20" width="14.42578125" style="8" customWidth="1"/>
    <col min="21" max="21" width="13.28515625" style="8" customWidth="1"/>
    <col min="22" max="22" width="13.7109375" style="8" customWidth="1"/>
    <col min="23" max="23" width="14" style="8" customWidth="1"/>
    <col min="24" max="24" width="14.28515625" style="8" customWidth="1"/>
    <col min="25" max="16384" width="9.140625" style="8"/>
  </cols>
  <sheetData>
    <row r="1" spans="2:24" ht="38.25">
      <c r="R1" s="189" t="s">
        <v>39</v>
      </c>
      <c r="S1" s="189"/>
      <c r="T1" s="189"/>
      <c r="U1" s="189"/>
      <c r="V1" s="189"/>
      <c r="W1" s="189"/>
      <c r="X1" s="189"/>
    </row>
    <row r="2" spans="2:24" ht="34.5" customHeight="1">
      <c r="R2" s="12"/>
      <c r="S2" s="13"/>
      <c r="T2" s="13"/>
      <c r="U2" s="12"/>
      <c r="V2" s="12"/>
      <c r="W2" s="12"/>
    </row>
    <row r="3" spans="2:24" ht="23.25">
      <c r="B3" s="14"/>
      <c r="F3" s="51"/>
      <c r="R3" s="193" t="s">
        <v>70</v>
      </c>
      <c r="S3" s="193"/>
      <c r="T3" s="193"/>
      <c r="U3" s="193"/>
      <c r="V3" s="193"/>
      <c r="W3" s="193"/>
      <c r="X3" s="193"/>
    </row>
    <row r="4" spans="2:24" ht="23.25" customHeight="1">
      <c r="B4" s="14"/>
      <c r="C4" s="16"/>
      <c r="F4" s="51"/>
      <c r="R4" s="194" t="s">
        <v>75</v>
      </c>
      <c r="S4" s="193"/>
      <c r="T4" s="193"/>
      <c r="U4" s="193"/>
      <c r="V4" s="193"/>
      <c r="W4" s="193"/>
      <c r="X4" s="193"/>
    </row>
    <row r="5" spans="2:24" ht="23.25" customHeight="1">
      <c r="B5" s="14"/>
      <c r="C5" s="16"/>
      <c r="F5" s="51"/>
      <c r="R5" s="194" t="s">
        <v>76</v>
      </c>
      <c r="S5" s="194"/>
      <c r="T5" s="194"/>
      <c r="U5" s="194"/>
      <c r="V5" s="194"/>
      <c r="W5" s="194"/>
      <c r="X5" s="194"/>
    </row>
    <row r="6" spans="2:24" ht="23.25" customHeight="1">
      <c r="B6" s="14"/>
      <c r="C6" s="16"/>
      <c r="F6" s="51"/>
      <c r="R6" s="194" t="s">
        <v>77</v>
      </c>
      <c r="S6" s="194"/>
      <c r="T6" s="194"/>
      <c r="U6" s="194"/>
      <c r="V6" s="194"/>
      <c r="W6" s="194"/>
      <c r="X6" s="194"/>
    </row>
    <row r="7" spans="2:24" ht="23.25" customHeight="1">
      <c r="B7" s="14"/>
      <c r="C7" s="16"/>
      <c r="F7" s="51"/>
      <c r="R7" s="194" t="s">
        <v>73</v>
      </c>
      <c r="S7" s="194"/>
      <c r="T7" s="194"/>
      <c r="U7" s="194"/>
      <c r="V7" s="194"/>
      <c r="W7" s="194"/>
      <c r="X7" s="194"/>
    </row>
    <row r="8" spans="2:24" ht="38.25">
      <c r="B8" s="189" t="s">
        <v>36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</row>
    <row r="9" spans="2:24" ht="35.25" customHeight="1">
      <c r="B9" s="217" t="s">
        <v>81</v>
      </c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</row>
    <row r="10" spans="2:24" ht="36.75" customHeight="1">
      <c r="B10" s="217" t="s">
        <v>83</v>
      </c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</row>
    <row r="11" spans="2:24" ht="37.5">
      <c r="B11" s="218" t="s">
        <v>109</v>
      </c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</row>
    <row r="12" spans="2:24" ht="30.75" customHeight="1">
      <c r="B12" s="190" t="s">
        <v>93</v>
      </c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</row>
    <row r="15" spans="2:24" ht="23.25"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</row>
    <row r="16" spans="2:24"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</row>
    <row r="17" spans="2:24" ht="13.5" thickBot="1">
      <c r="B17" s="14"/>
      <c r="C17" s="39"/>
      <c r="D17" s="39"/>
      <c r="E17" s="39"/>
      <c r="F17" s="51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</row>
    <row r="18" spans="2:24">
      <c r="B18" s="197"/>
      <c r="C18" s="200" t="s">
        <v>26</v>
      </c>
      <c r="D18" s="203" t="s">
        <v>33</v>
      </c>
      <c r="E18" s="204"/>
      <c r="F18" s="203" t="s">
        <v>34</v>
      </c>
      <c r="G18" s="204"/>
      <c r="H18" s="203" t="s">
        <v>32</v>
      </c>
      <c r="I18" s="204"/>
      <c r="J18" s="203" t="s">
        <v>45</v>
      </c>
      <c r="K18" s="204"/>
      <c r="L18" s="207"/>
      <c r="M18" s="203" t="s">
        <v>31</v>
      </c>
      <c r="N18" s="204"/>
      <c r="O18" s="207"/>
      <c r="P18" s="211" t="s">
        <v>28</v>
      </c>
      <c r="Q18" s="211"/>
      <c r="R18" s="211"/>
      <c r="S18" s="211"/>
      <c r="T18" s="211"/>
      <c r="U18" s="211"/>
      <c r="V18" s="211"/>
      <c r="W18" s="212"/>
      <c r="X18" s="213"/>
    </row>
    <row r="19" spans="2:24">
      <c r="B19" s="198"/>
      <c r="C19" s="201"/>
      <c r="D19" s="205"/>
      <c r="E19" s="206"/>
      <c r="F19" s="205"/>
      <c r="G19" s="206"/>
      <c r="H19" s="205"/>
      <c r="I19" s="206"/>
      <c r="J19" s="208"/>
      <c r="K19" s="209"/>
      <c r="L19" s="210"/>
      <c r="M19" s="208"/>
      <c r="N19" s="209"/>
      <c r="O19" s="210"/>
      <c r="P19" s="214" t="s">
        <v>48</v>
      </c>
      <c r="Q19" s="214"/>
      <c r="R19" s="214"/>
      <c r="S19" s="214" t="s">
        <v>49</v>
      </c>
      <c r="T19" s="214"/>
      <c r="U19" s="214"/>
      <c r="V19" s="214" t="s">
        <v>29</v>
      </c>
      <c r="W19" s="214"/>
      <c r="X19" s="215"/>
    </row>
    <row r="20" spans="2:24" ht="48.75" thickBot="1">
      <c r="B20" s="199"/>
      <c r="C20" s="202"/>
      <c r="D20" s="52" t="s">
        <v>100</v>
      </c>
      <c r="E20" s="52" t="s">
        <v>12</v>
      </c>
      <c r="F20" s="52" t="s">
        <v>100</v>
      </c>
      <c r="G20" s="52" t="s">
        <v>12</v>
      </c>
      <c r="H20" s="52" t="s">
        <v>100</v>
      </c>
      <c r="I20" s="52" t="s">
        <v>12</v>
      </c>
      <c r="J20" s="52" t="s">
        <v>101</v>
      </c>
      <c r="K20" s="52" t="s">
        <v>17</v>
      </c>
      <c r="L20" s="52" t="s">
        <v>27</v>
      </c>
      <c r="M20" s="52" t="s">
        <v>96</v>
      </c>
      <c r="N20" s="52" t="s">
        <v>17</v>
      </c>
      <c r="O20" s="52" t="s">
        <v>27</v>
      </c>
      <c r="P20" s="52" t="s">
        <v>101</v>
      </c>
      <c r="Q20" s="52" t="s">
        <v>17</v>
      </c>
      <c r="R20" s="52" t="s">
        <v>27</v>
      </c>
      <c r="S20" s="52" t="s">
        <v>101</v>
      </c>
      <c r="T20" s="52" t="s">
        <v>17</v>
      </c>
      <c r="U20" s="52" t="s">
        <v>27</v>
      </c>
      <c r="V20" s="52" t="s">
        <v>101</v>
      </c>
      <c r="W20" s="52" t="s">
        <v>17</v>
      </c>
      <c r="X20" s="40" t="s">
        <v>27</v>
      </c>
    </row>
    <row r="21" spans="2:24" ht="13.5" thickBot="1">
      <c r="B21" s="11">
        <v>1</v>
      </c>
      <c r="C21" s="18">
        <v>2</v>
      </c>
      <c r="D21" s="18">
        <v>3</v>
      </c>
      <c r="E21" s="19">
        <v>4</v>
      </c>
      <c r="F21" s="18">
        <v>5</v>
      </c>
      <c r="G21" s="18">
        <v>6</v>
      </c>
      <c r="H21" s="19">
        <v>7</v>
      </c>
      <c r="I21" s="18">
        <v>8</v>
      </c>
      <c r="J21" s="18">
        <v>9</v>
      </c>
      <c r="K21" s="19">
        <v>10</v>
      </c>
      <c r="L21" s="18">
        <v>11</v>
      </c>
      <c r="M21" s="18">
        <v>12</v>
      </c>
      <c r="N21" s="19">
        <v>13</v>
      </c>
      <c r="O21" s="18">
        <v>14</v>
      </c>
      <c r="P21" s="18">
        <v>15</v>
      </c>
      <c r="Q21" s="19">
        <v>16</v>
      </c>
      <c r="R21" s="18">
        <v>17</v>
      </c>
      <c r="S21" s="18">
        <v>18</v>
      </c>
      <c r="T21" s="19">
        <v>19</v>
      </c>
      <c r="U21" s="18">
        <v>20</v>
      </c>
      <c r="V21" s="18">
        <v>21</v>
      </c>
      <c r="W21" s="19">
        <v>22</v>
      </c>
      <c r="X21" s="20">
        <v>23</v>
      </c>
    </row>
    <row r="22" spans="2:24" ht="45" customHeight="1" thickBot="1">
      <c r="B22" s="53" t="s">
        <v>1</v>
      </c>
      <c r="C22" s="54" t="s">
        <v>3</v>
      </c>
      <c r="D22" s="80">
        <f t="shared" ref="D22:R22" si="0">SUM(D23:D25)</f>
        <v>628.5</v>
      </c>
      <c r="E22" s="80">
        <f t="shared" si="0"/>
        <v>669.75</v>
      </c>
      <c r="F22" s="80">
        <f t="shared" si="0"/>
        <v>628.5</v>
      </c>
      <c r="G22" s="80">
        <f t="shared" si="0"/>
        <v>634.75</v>
      </c>
      <c r="H22" s="80">
        <f t="shared" si="0"/>
        <v>491.9</v>
      </c>
      <c r="I22" s="80">
        <f t="shared" si="0"/>
        <v>496.79999999999995</v>
      </c>
      <c r="J22" s="80">
        <f t="shared" si="0"/>
        <v>267219.23</v>
      </c>
      <c r="K22" s="80">
        <f t="shared" si="0"/>
        <v>314016.75</v>
      </c>
      <c r="L22" s="80">
        <f t="shared" si="0"/>
        <v>68529.22</v>
      </c>
      <c r="M22" s="80">
        <f t="shared" si="0"/>
        <v>161933.07999999999</v>
      </c>
      <c r="N22" s="80">
        <f t="shared" si="0"/>
        <v>171803.97999999998</v>
      </c>
      <c r="O22" s="80">
        <f>SUM(O23:O25)</f>
        <v>31051.46</v>
      </c>
      <c r="P22" s="80">
        <f t="shared" si="0"/>
        <v>152563.71</v>
      </c>
      <c r="Q22" s="80">
        <f t="shared" si="0"/>
        <v>162418.60999999999</v>
      </c>
      <c r="R22" s="80">
        <f t="shared" si="0"/>
        <v>29331.14</v>
      </c>
      <c r="S22" s="80">
        <v>0</v>
      </c>
      <c r="T22" s="80">
        <f>SUM(T23:T25)</f>
        <v>0</v>
      </c>
      <c r="U22" s="80">
        <f>SUM(U23:U25)</f>
        <v>0</v>
      </c>
      <c r="V22" s="80">
        <f>V26</f>
        <v>9369.369999999999</v>
      </c>
      <c r="W22" s="80">
        <f>SUM(W23:W25)</f>
        <v>9385.369999999999</v>
      </c>
      <c r="X22" s="81">
        <f>SUM(X23:X25)</f>
        <v>1720.3200000000002</v>
      </c>
    </row>
    <row r="23" spans="2:24" ht="45" customHeight="1" thickBot="1">
      <c r="B23" s="55" t="s">
        <v>18</v>
      </c>
      <c r="C23" s="56" t="s">
        <v>14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3">
        <v>0</v>
      </c>
      <c r="K23" s="83">
        <v>0</v>
      </c>
      <c r="L23" s="83">
        <v>0</v>
      </c>
      <c r="M23" s="83">
        <f>P23+S23+V23</f>
        <v>0</v>
      </c>
      <c r="N23" s="83">
        <f>Q23+T23+W23</f>
        <v>0</v>
      </c>
      <c r="O23" s="83">
        <f>R23+U23+X23</f>
        <v>0</v>
      </c>
      <c r="P23" s="83">
        <f t="shared" ref="P23:X23" si="1">S23+V23+Y23</f>
        <v>0</v>
      </c>
      <c r="Q23" s="83">
        <f t="shared" si="1"/>
        <v>0</v>
      </c>
      <c r="R23" s="83">
        <f t="shared" si="1"/>
        <v>0</v>
      </c>
      <c r="S23" s="84">
        <v>0</v>
      </c>
      <c r="T23" s="84">
        <v>0</v>
      </c>
      <c r="U23" s="84">
        <v>0</v>
      </c>
      <c r="V23" s="83">
        <f t="shared" si="1"/>
        <v>0</v>
      </c>
      <c r="W23" s="83">
        <f t="shared" si="1"/>
        <v>0</v>
      </c>
      <c r="X23" s="85">
        <f t="shared" si="1"/>
        <v>0</v>
      </c>
    </row>
    <row r="24" spans="2:24" ht="45" customHeight="1" thickBot="1">
      <c r="B24" s="22" t="s">
        <v>19</v>
      </c>
      <c r="C24" s="9" t="s">
        <v>15</v>
      </c>
      <c r="D24" s="86">
        <f t="shared" ref="D24:I24" si="2">D26-D25</f>
        <v>510.5</v>
      </c>
      <c r="E24" s="87">
        <f t="shared" si="2"/>
        <v>483.75</v>
      </c>
      <c r="F24" s="86">
        <f t="shared" si="2"/>
        <v>510.5</v>
      </c>
      <c r="G24" s="87">
        <f t="shared" si="2"/>
        <v>483.75</v>
      </c>
      <c r="H24" s="86">
        <f t="shared" si="2"/>
        <v>385.29999999999995</v>
      </c>
      <c r="I24" s="86">
        <f t="shared" si="2"/>
        <v>387.49999999999994</v>
      </c>
      <c r="J24" s="87">
        <f>J26-J25</f>
        <v>191219.83</v>
      </c>
      <c r="K24" s="87">
        <f>K26-K25</f>
        <v>203836.6</v>
      </c>
      <c r="L24" s="87">
        <f>L26-L25</f>
        <v>36953.69</v>
      </c>
      <c r="M24" s="87">
        <f>P24+S24+V24</f>
        <v>127492.65999999999</v>
      </c>
      <c r="N24" s="87">
        <f>Q24+W24</f>
        <v>128832.10999999999</v>
      </c>
      <c r="O24" s="87">
        <f>R24+X24</f>
        <v>23143.199999999997</v>
      </c>
      <c r="P24" s="88">
        <f>P26-P25</f>
        <v>126123.29</v>
      </c>
      <c r="Q24" s="87">
        <f>Q26-Q25</f>
        <v>127446.73999999999</v>
      </c>
      <c r="R24" s="87">
        <f>R26-R25</f>
        <v>22868.6</v>
      </c>
      <c r="S24" s="84">
        <v>0</v>
      </c>
      <c r="T24" s="84">
        <f>T26-T25</f>
        <v>0</v>
      </c>
      <c r="U24" s="84">
        <f>U26-U25</f>
        <v>0</v>
      </c>
      <c r="V24" s="88">
        <f>V26-V25</f>
        <v>1369.369999999999</v>
      </c>
      <c r="W24" s="87">
        <f>W26-W25</f>
        <v>1385.369999999999</v>
      </c>
      <c r="X24" s="144">
        <v>274.60000000000002</v>
      </c>
    </row>
    <row r="25" spans="2:24" ht="45" customHeight="1" thickBot="1">
      <c r="B25" s="57" t="s">
        <v>20</v>
      </c>
      <c r="C25" s="41" t="s">
        <v>16</v>
      </c>
      <c r="D25" s="89">
        <v>118</v>
      </c>
      <c r="E25" s="89">
        <v>186</v>
      </c>
      <c r="F25" s="89">
        <v>118</v>
      </c>
      <c r="G25" s="89">
        <v>151</v>
      </c>
      <c r="H25" s="89">
        <v>106.6</v>
      </c>
      <c r="I25" s="89">
        <v>109.3</v>
      </c>
      <c r="J25" s="90">
        <v>75999.399999999994</v>
      </c>
      <c r="K25" s="90">
        <v>110180.15</v>
      </c>
      <c r="L25" s="91">
        <v>31575.53</v>
      </c>
      <c r="M25" s="90">
        <f>P25+S25+V25</f>
        <v>34440.42</v>
      </c>
      <c r="N25" s="90">
        <f>Q25+T25+W25</f>
        <v>42971.87</v>
      </c>
      <c r="O25" s="90">
        <f>R25+U25+X25</f>
        <v>7908.26</v>
      </c>
      <c r="P25" s="92">
        <v>26440.42</v>
      </c>
      <c r="Q25" s="92">
        <v>34971.870000000003</v>
      </c>
      <c r="R25" s="92">
        <v>6462.54</v>
      </c>
      <c r="S25" s="84">
        <v>0</v>
      </c>
      <c r="T25" s="84">
        <v>0</v>
      </c>
      <c r="U25" s="84">
        <v>0</v>
      </c>
      <c r="V25" s="92">
        <v>8000</v>
      </c>
      <c r="W25" s="92">
        <v>8000</v>
      </c>
      <c r="X25" s="93">
        <v>1445.72</v>
      </c>
    </row>
    <row r="26" spans="2:24" ht="45" customHeight="1" thickBot="1">
      <c r="B26" s="58" t="s">
        <v>2</v>
      </c>
      <c r="C26" s="54" t="s">
        <v>30</v>
      </c>
      <c r="D26" s="94">
        <f t="shared" ref="D26:R26" si="3">SUM(D27:D30)</f>
        <v>628.5</v>
      </c>
      <c r="E26" s="94">
        <f t="shared" si="3"/>
        <v>669.75</v>
      </c>
      <c r="F26" s="94">
        <f t="shared" si="3"/>
        <v>628.5</v>
      </c>
      <c r="G26" s="94">
        <f t="shared" si="3"/>
        <v>634.75</v>
      </c>
      <c r="H26" s="94">
        <f t="shared" si="3"/>
        <v>491.9</v>
      </c>
      <c r="I26" s="94">
        <f t="shared" ref="I26:N26" si="4">SUM(I27:I30)</f>
        <v>496.79999999999995</v>
      </c>
      <c r="J26" s="94">
        <f t="shared" si="4"/>
        <v>267219.23</v>
      </c>
      <c r="K26" s="94">
        <f>SUM(K27:K30)</f>
        <v>314016.75</v>
      </c>
      <c r="L26" s="94">
        <f>SUM(L27:L30)</f>
        <v>68529.22</v>
      </c>
      <c r="M26" s="94">
        <f t="shared" si="4"/>
        <v>161933.08000000002</v>
      </c>
      <c r="N26" s="94">
        <f t="shared" si="4"/>
        <v>171803.98</v>
      </c>
      <c r="O26" s="94">
        <f t="shared" si="3"/>
        <v>31051.46</v>
      </c>
      <c r="P26" s="94">
        <f t="shared" si="3"/>
        <v>152563.71</v>
      </c>
      <c r="Q26" s="94">
        <f t="shared" si="3"/>
        <v>162418.60999999999</v>
      </c>
      <c r="R26" s="94">
        <f t="shared" si="3"/>
        <v>29331.14</v>
      </c>
      <c r="S26" s="80">
        <v>0</v>
      </c>
      <c r="T26" s="80">
        <f>SUM(T27:T30)</f>
        <v>0</v>
      </c>
      <c r="U26" s="80">
        <f>SUM(U27:U30)</f>
        <v>0</v>
      </c>
      <c r="V26" s="94">
        <f>SUM(V27:V30)</f>
        <v>9369.369999999999</v>
      </c>
      <c r="W26" s="94">
        <f>SUM(W27:W30)</f>
        <v>9385.369999999999</v>
      </c>
      <c r="X26" s="145">
        <f>SUM(X27:X30)</f>
        <v>1720.3200000000002</v>
      </c>
    </row>
    <row r="27" spans="2:24" ht="45" customHeight="1" thickBot="1">
      <c r="B27" s="59" t="s">
        <v>18</v>
      </c>
      <c r="C27" s="60" t="s">
        <v>8</v>
      </c>
      <c r="D27" s="95">
        <v>141</v>
      </c>
      <c r="E27" s="95">
        <v>142</v>
      </c>
      <c r="F27" s="95">
        <v>141</v>
      </c>
      <c r="G27" s="95">
        <v>142</v>
      </c>
      <c r="H27" s="95">
        <v>140.6</v>
      </c>
      <c r="I27" s="95">
        <v>132</v>
      </c>
      <c r="J27" s="96">
        <v>66446.42</v>
      </c>
      <c r="K27" s="96">
        <v>71270.22</v>
      </c>
      <c r="L27" s="96">
        <v>11163.39</v>
      </c>
      <c r="M27" s="96">
        <f t="shared" ref="M27:O30" si="5">P27+S27+V27</f>
        <v>43131.530000000006</v>
      </c>
      <c r="N27" s="97">
        <f t="shared" si="5"/>
        <v>43147.530000000006</v>
      </c>
      <c r="O27" s="97">
        <f>R27+X27</f>
        <v>7464.81</v>
      </c>
      <c r="P27" s="98">
        <v>43104.73</v>
      </c>
      <c r="Q27" s="98">
        <v>43104.73</v>
      </c>
      <c r="R27" s="98">
        <v>7444.8</v>
      </c>
      <c r="S27" s="84">
        <v>0</v>
      </c>
      <c r="T27" s="84">
        <v>0</v>
      </c>
      <c r="U27" s="84">
        <v>0</v>
      </c>
      <c r="V27" s="98">
        <v>26.8</v>
      </c>
      <c r="W27" s="98">
        <v>42.8</v>
      </c>
      <c r="X27" s="146">
        <v>20.010000000000002</v>
      </c>
    </row>
    <row r="28" spans="2:24" ht="45" customHeight="1" thickBot="1">
      <c r="B28" s="42" t="s">
        <v>19</v>
      </c>
      <c r="C28" s="9" t="s">
        <v>9</v>
      </c>
      <c r="D28" s="86">
        <v>9</v>
      </c>
      <c r="E28" s="86">
        <v>9</v>
      </c>
      <c r="F28" s="86">
        <v>9</v>
      </c>
      <c r="G28" s="86">
        <v>9</v>
      </c>
      <c r="H28" s="86">
        <v>6.5</v>
      </c>
      <c r="I28" s="86">
        <v>7</v>
      </c>
      <c r="J28" s="87">
        <v>4206.0200000000004</v>
      </c>
      <c r="K28" s="87">
        <v>4594.8500000000004</v>
      </c>
      <c r="L28" s="87">
        <v>899.39</v>
      </c>
      <c r="M28" s="87">
        <f t="shared" si="5"/>
        <v>2180.7599999999998</v>
      </c>
      <c r="N28" s="87">
        <f t="shared" si="5"/>
        <v>2180.7599999999998</v>
      </c>
      <c r="O28" s="87">
        <f t="shared" si="5"/>
        <v>406.86</v>
      </c>
      <c r="P28" s="88">
        <v>2171.16</v>
      </c>
      <c r="Q28" s="88">
        <v>2171.16</v>
      </c>
      <c r="R28" s="88">
        <v>406.86</v>
      </c>
      <c r="S28" s="84">
        <v>0</v>
      </c>
      <c r="T28" s="84">
        <v>0</v>
      </c>
      <c r="U28" s="84">
        <v>0</v>
      </c>
      <c r="V28" s="88">
        <v>9.6</v>
      </c>
      <c r="W28" s="88">
        <v>9.6</v>
      </c>
      <c r="X28" s="99">
        <v>0</v>
      </c>
    </row>
    <row r="29" spans="2:24" ht="45" customHeight="1" thickBot="1">
      <c r="B29" s="42" t="s">
        <v>20</v>
      </c>
      <c r="C29" s="9" t="s">
        <v>97</v>
      </c>
      <c r="D29" s="86">
        <v>271.5</v>
      </c>
      <c r="E29" s="87">
        <v>303.75</v>
      </c>
      <c r="F29" s="86">
        <v>271.5</v>
      </c>
      <c r="G29" s="87">
        <v>268.75</v>
      </c>
      <c r="H29" s="86">
        <v>220.6</v>
      </c>
      <c r="I29" s="86">
        <v>229.2</v>
      </c>
      <c r="J29" s="87">
        <v>135886.94</v>
      </c>
      <c r="K29" s="87">
        <v>172813.51</v>
      </c>
      <c r="L29" s="87">
        <v>44772.2</v>
      </c>
      <c r="M29" s="87">
        <f>P29+S29+V29</f>
        <v>73587.599999999991</v>
      </c>
      <c r="N29" s="87">
        <f t="shared" si="5"/>
        <v>82119.05</v>
      </c>
      <c r="O29" s="87">
        <f t="shared" si="5"/>
        <v>15491.720000000001</v>
      </c>
      <c r="P29" s="88">
        <v>64854.63</v>
      </c>
      <c r="Q29" s="88">
        <v>73386.080000000002</v>
      </c>
      <c r="R29" s="88">
        <v>13830.79</v>
      </c>
      <c r="S29" s="84">
        <v>0</v>
      </c>
      <c r="T29" s="84">
        <v>0</v>
      </c>
      <c r="U29" s="84">
        <v>0</v>
      </c>
      <c r="V29" s="88">
        <v>8732.9699999999993</v>
      </c>
      <c r="W29" s="88">
        <v>8732.9699999999993</v>
      </c>
      <c r="X29" s="99">
        <v>1660.93</v>
      </c>
    </row>
    <row r="30" spans="2:24" ht="45" customHeight="1" thickBot="1">
      <c r="B30" s="43" t="s">
        <v>21</v>
      </c>
      <c r="C30" s="44" t="s">
        <v>98</v>
      </c>
      <c r="D30" s="100">
        <v>207</v>
      </c>
      <c r="E30" s="100">
        <v>215</v>
      </c>
      <c r="F30" s="100">
        <v>207</v>
      </c>
      <c r="G30" s="100">
        <v>215</v>
      </c>
      <c r="H30" s="100">
        <v>124.2</v>
      </c>
      <c r="I30" s="100">
        <v>128.6</v>
      </c>
      <c r="J30" s="101">
        <v>60679.85</v>
      </c>
      <c r="K30" s="101">
        <v>65338.17</v>
      </c>
      <c r="L30" s="101">
        <v>11694.24</v>
      </c>
      <c r="M30" s="101">
        <f>P30+S30+V30</f>
        <v>43033.19</v>
      </c>
      <c r="N30" s="83">
        <f t="shared" si="5"/>
        <v>44356.639999999999</v>
      </c>
      <c r="O30" s="83">
        <f t="shared" si="5"/>
        <v>7688.07</v>
      </c>
      <c r="P30" s="102">
        <v>42433.19</v>
      </c>
      <c r="Q30" s="102">
        <v>43756.639999999999</v>
      </c>
      <c r="R30" s="102">
        <v>7648.69</v>
      </c>
      <c r="S30" s="84">
        <v>0</v>
      </c>
      <c r="T30" s="84">
        <v>0</v>
      </c>
      <c r="U30" s="84">
        <v>0</v>
      </c>
      <c r="V30" s="102">
        <v>600</v>
      </c>
      <c r="W30" s="102">
        <v>600</v>
      </c>
      <c r="X30" s="103">
        <v>39.380000000000003</v>
      </c>
    </row>
    <row r="31" spans="2:24">
      <c r="B31" s="216" t="s">
        <v>23</v>
      </c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39"/>
      <c r="X31" s="39"/>
    </row>
    <row r="35" spans="4:24">
      <c r="D35" s="28">
        <f>D22-D26</f>
        <v>0</v>
      </c>
      <c r="E35" s="28">
        <f t="shared" ref="E35:X35" si="6">E22-E26</f>
        <v>0</v>
      </c>
      <c r="F35" s="28">
        <f t="shared" si="6"/>
        <v>0</v>
      </c>
      <c r="G35" s="28">
        <f t="shared" si="6"/>
        <v>0</v>
      </c>
      <c r="H35" s="28">
        <f t="shared" si="6"/>
        <v>0</v>
      </c>
      <c r="I35" s="28">
        <f t="shared" si="6"/>
        <v>0</v>
      </c>
      <c r="J35" s="28">
        <f t="shared" si="6"/>
        <v>0</v>
      </c>
      <c r="K35" s="28">
        <f t="shared" si="6"/>
        <v>0</v>
      </c>
      <c r="L35" s="28">
        <f t="shared" si="6"/>
        <v>0</v>
      </c>
      <c r="M35" s="28">
        <f t="shared" si="6"/>
        <v>0</v>
      </c>
      <c r="N35" s="28">
        <f t="shared" si="6"/>
        <v>0</v>
      </c>
      <c r="O35" s="28">
        <f t="shared" si="6"/>
        <v>0</v>
      </c>
      <c r="P35" s="28">
        <f t="shared" si="6"/>
        <v>0</v>
      </c>
      <c r="Q35" s="28">
        <f t="shared" si="6"/>
        <v>0</v>
      </c>
      <c r="R35" s="28">
        <f t="shared" si="6"/>
        <v>0</v>
      </c>
      <c r="S35" s="28">
        <f t="shared" si="6"/>
        <v>0</v>
      </c>
      <c r="T35" s="28">
        <f t="shared" si="6"/>
        <v>0</v>
      </c>
      <c r="U35" s="28">
        <f t="shared" si="6"/>
        <v>0</v>
      </c>
      <c r="V35" s="28">
        <f t="shared" si="6"/>
        <v>0</v>
      </c>
      <c r="W35" s="28">
        <f t="shared" si="6"/>
        <v>0</v>
      </c>
      <c r="X35" s="28">
        <f t="shared" si="6"/>
        <v>0</v>
      </c>
    </row>
  </sheetData>
  <mergeCells count="25">
    <mergeCell ref="B31:V31"/>
    <mergeCell ref="B8:X8"/>
    <mergeCell ref="B9:X9"/>
    <mergeCell ref="B10:X10"/>
    <mergeCell ref="B11:X11"/>
    <mergeCell ref="B12:X12"/>
    <mergeCell ref="R3:X3"/>
    <mergeCell ref="R1:X1"/>
    <mergeCell ref="R6:X6"/>
    <mergeCell ref="R4:X4"/>
    <mergeCell ref="R5:X5"/>
    <mergeCell ref="R7:X7"/>
    <mergeCell ref="B15:X15"/>
    <mergeCell ref="B16:X16"/>
    <mergeCell ref="B18:B20"/>
    <mergeCell ref="C18:C20"/>
    <mergeCell ref="D18:E19"/>
    <mergeCell ref="F18:G19"/>
    <mergeCell ref="H18:I19"/>
    <mergeCell ref="J18:L19"/>
    <mergeCell ref="M18:O19"/>
    <mergeCell ref="P18:X18"/>
    <mergeCell ref="P19:R19"/>
    <mergeCell ref="S19:U19"/>
    <mergeCell ref="V19:X19"/>
  </mergeCells>
  <phoneticPr fontId="2" type="noConversion"/>
  <pageMargins left="0.39370078740157483" right="0.39370078740157483" top="0.78740157480314965" bottom="0.39370078740157483" header="0.51181102362204722" footer="0.51181102362204722"/>
  <pageSetup paperSize="9" scale="4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X32"/>
  <sheetViews>
    <sheetView view="pageBreakPreview" topLeftCell="A10" zoomScale="60" zoomScaleNormal="100" workbookViewId="0">
      <selection activeCell="N39" sqref="N39"/>
    </sheetView>
  </sheetViews>
  <sheetFormatPr defaultRowHeight="12.75"/>
  <cols>
    <col min="1" max="1" width="3.42578125" style="8" customWidth="1"/>
    <col min="2" max="2" width="5.85546875" style="8" customWidth="1"/>
    <col min="3" max="3" width="17.7109375" style="8" customWidth="1"/>
    <col min="4" max="9" width="10.7109375" style="27" customWidth="1"/>
    <col min="10" max="11" width="21.140625" style="27" customWidth="1"/>
    <col min="12" max="12" width="22" style="27" customWidth="1"/>
    <col min="13" max="14" width="21.140625" style="27" customWidth="1"/>
    <col min="15" max="15" width="19.42578125" style="27" customWidth="1"/>
    <col min="16" max="17" width="20.5703125" style="27" customWidth="1"/>
    <col min="18" max="18" width="19.140625" style="27" customWidth="1"/>
    <col min="19" max="19" width="10.42578125" style="8" customWidth="1"/>
    <col min="20" max="21" width="13.5703125" style="8" customWidth="1"/>
    <col min="22" max="24" width="10.42578125" style="8" customWidth="1"/>
    <col min="25" max="16384" width="9.140625" style="8"/>
  </cols>
  <sheetData>
    <row r="1" spans="2:24" ht="38.25">
      <c r="R1" s="189" t="s">
        <v>38</v>
      </c>
      <c r="S1" s="189"/>
      <c r="T1" s="189"/>
      <c r="U1" s="189"/>
      <c r="V1" s="189"/>
      <c r="W1" s="189"/>
      <c r="X1" s="189"/>
    </row>
    <row r="2" spans="2:24" ht="30.75" customHeight="1">
      <c r="R2" s="37"/>
      <c r="S2" s="13"/>
      <c r="T2" s="13"/>
      <c r="U2" s="12"/>
      <c r="V2" s="12"/>
      <c r="W2" s="12"/>
    </row>
    <row r="3" spans="2:24" ht="23.25">
      <c r="B3" s="14"/>
      <c r="F3" s="15"/>
      <c r="R3" s="193" t="s">
        <v>70</v>
      </c>
      <c r="S3" s="193"/>
      <c r="T3" s="193"/>
      <c r="U3" s="193"/>
      <c r="V3" s="193"/>
      <c r="W3" s="193"/>
      <c r="X3" s="193"/>
    </row>
    <row r="4" spans="2:24" ht="23.25" customHeight="1">
      <c r="B4" s="14"/>
      <c r="C4" s="16"/>
      <c r="E4" s="15"/>
      <c r="R4" s="194" t="s">
        <v>75</v>
      </c>
      <c r="S4" s="193"/>
      <c r="T4" s="193"/>
      <c r="U4" s="193"/>
      <c r="V4" s="193"/>
      <c r="W4" s="193"/>
      <c r="X4" s="193"/>
    </row>
    <row r="5" spans="2:24" ht="23.25" customHeight="1">
      <c r="B5" s="14"/>
      <c r="C5" s="16"/>
      <c r="E5" s="15"/>
      <c r="R5" s="194" t="s">
        <v>76</v>
      </c>
      <c r="S5" s="194"/>
      <c r="T5" s="194"/>
      <c r="U5" s="194"/>
      <c r="V5" s="194"/>
      <c r="W5" s="194"/>
      <c r="X5" s="194"/>
    </row>
    <row r="6" spans="2:24" ht="23.25" customHeight="1">
      <c r="B6" s="14"/>
      <c r="C6" s="16"/>
      <c r="E6" s="15"/>
      <c r="R6" s="194" t="s">
        <v>77</v>
      </c>
      <c r="S6" s="194"/>
      <c r="T6" s="194"/>
      <c r="U6" s="194"/>
      <c r="V6" s="194"/>
      <c r="W6" s="194"/>
      <c r="X6" s="194"/>
    </row>
    <row r="7" spans="2:24" ht="23.25" customHeight="1">
      <c r="B7" s="14"/>
      <c r="C7" s="16"/>
      <c r="E7" s="15"/>
      <c r="R7" s="194" t="s">
        <v>73</v>
      </c>
      <c r="S7" s="194"/>
      <c r="T7" s="194"/>
      <c r="U7" s="194"/>
      <c r="V7" s="194"/>
      <c r="W7" s="194"/>
      <c r="X7" s="194"/>
    </row>
    <row r="8" spans="2:24" ht="38.25">
      <c r="B8" s="189" t="s">
        <v>36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</row>
    <row r="9" spans="2:24" ht="33" customHeight="1">
      <c r="B9" s="189" t="s">
        <v>81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</row>
    <row r="10" spans="2:24" ht="30.75" customHeight="1">
      <c r="B10" s="189" t="s">
        <v>84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</row>
    <row r="11" spans="2:24" ht="25.5">
      <c r="B11" s="190" t="s">
        <v>109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</row>
    <row r="12" spans="2:24" ht="32.25" customHeight="1">
      <c r="B12" s="190" t="s">
        <v>93</v>
      </c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</row>
    <row r="13" spans="2:24" ht="18.75">
      <c r="B13" s="160" t="s">
        <v>10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</row>
    <row r="14" spans="2:24" ht="21" customHeight="1" thickBot="1">
      <c r="B14" s="14"/>
      <c r="F14" s="15"/>
    </row>
    <row r="15" spans="2:24" ht="15" customHeight="1">
      <c r="B15" s="222"/>
      <c r="C15" s="178" t="s">
        <v>26</v>
      </c>
      <c r="D15" s="172" t="s">
        <v>33</v>
      </c>
      <c r="E15" s="173"/>
      <c r="F15" s="172" t="s">
        <v>34</v>
      </c>
      <c r="G15" s="173"/>
      <c r="H15" s="172" t="s">
        <v>32</v>
      </c>
      <c r="I15" s="173"/>
      <c r="J15" s="172" t="s">
        <v>45</v>
      </c>
      <c r="K15" s="173"/>
      <c r="L15" s="174"/>
      <c r="M15" s="172" t="s">
        <v>31</v>
      </c>
      <c r="N15" s="173"/>
      <c r="O15" s="174"/>
      <c r="P15" s="219" t="s">
        <v>28</v>
      </c>
      <c r="Q15" s="219"/>
      <c r="R15" s="219"/>
      <c r="S15" s="219"/>
      <c r="T15" s="219"/>
      <c r="U15" s="219"/>
      <c r="V15" s="219"/>
      <c r="W15" s="220"/>
      <c r="X15" s="221"/>
    </row>
    <row r="16" spans="2:24" ht="57" customHeight="1">
      <c r="B16" s="223"/>
      <c r="C16" s="181"/>
      <c r="D16" s="187"/>
      <c r="E16" s="188"/>
      <c r="F16" s="187"/>
      <c r="G16" s="188"/>
      <c r="H16" s="187"/>
      <c r="I16" s="188"/>
      <c r="J16" s="175"/>
      <c r="K16" s="176"/>
      <c r="L16" s="177"/>
      <c r="M16" s="175"/>
      <c r="N16" s="176"/>
      <c r="O16" s="177"/>
      <c r="P16" s="181" t="s">
        <v>48</v>
      </c>
      <c r="Q16" s="181"/>
      <c r="R16" s="181"/>
      <c r="S16" s="181" t="s">
        <v>49</v>
      </c>
      <c r="T16" s="181"/>
      <c r="U16" s="181"/>
      <c r="V16" s="181" t="s">
        <v>29</v>
      </c>
      <c r="W16" s="181"/>
      <c r="X16" s="182"/>
    </row>
    <row r="17" spans="2:24" ht="84" customHeight="1" thickBot="1">
      <c r="B17" s="224"/>
      <c r="C17" s="186"/>
      <c r="D17" s="36" t="s">
        <v>44</v>
      </c>
      <c r="E17" s="36" t="s">
        <v>12</v>
      </c>
      <c r="F17" s="36" t="s">
        <v>44</v>
      </c>
      <c r="G17" s="36" t="s">
        <v>12</v>
      </c>
      <c r="H17" s="36" t="s">
        <v>44</v>
      </c>
      <c r="I17" s="36" t="s">
        <v>12</v>
      </c>
      <c r="J17" s="36" t="s">
        <v>43</v>
      </c>
      <c r="K17" s="36" t="s">
        <v>17</v>
      </c>
      <c r="L17" s="36" t="s">
        <v>27</v>
      </c>
      <c r="M17" s="36" t="s">
        <v>43</v>
      </c>
      <c r="N17" s="36" t="s">
        <v>17</v>
      </c>
      <c r="O17" s="36" t="s">
        <v>27</v>
      </c>
      <c r="P17" s="36" t="s">
        <v>43</v>
      </c>
      <c r="Q17" s="36" t="s">
        <v>17</v>
      </c>
      <c r="R17" s="36" t="s">
        <v>27</v>
      </c>
      <c r="S17" s="36" t="s">
        <v>43</v>
      </c>
      <c r="T17" s="36" t="s">
        <v>17</v>
      </c>
      <c r="U17" s="36" t="s">
        <v>27</v>
      </c>
      <c r="V17" s="36" t="s">
        <v>43</v>
      </c>
      <c r="W17" s="36" t="s">
        <v>17</v>
      </c>
      <c r="X17" s="17" t="s">
        <v>27</v>
      </c>
    </row>
    <row r="18" spans="2:24" ht="13.5" thickBot="1">
      <c r="B18" s="11">
        <v>1</v>
      </c>
      <c r="C18" s="18">
        <v>2</v>
      </c>
      <c r="D18" s="18">
        <v>3</v>
      </c>
      <c r="E18" s="19">
        <v>4</v>
      </c>
      <c r="F18" s="18">
        <v>5</v>
      </c>
      <c r="G18" s="18">
        <v>6</v>
      </c>
      <c r="H18" s="19">
        <v>7</v>
      </c>
      <c r="I18" s="18">
        <v>8</v>
      </c>
      <c r="J18" s="18">
        <v>9</v>
      </c>
      <c r="K18" s="19">
        <v>10</v>
      </c>
      <c r="L18" s="18">
        <v>11</v>
      </c>
      <c r="M18" s="18">
        <v>12</v>
      </c>
      <c r="N18" s="19">
        <v>13</v>
      </c>
      <c r="O18" s="18">
        <v>14</v>
      </c>
      <c r="P18" s="18">
        <v>15</v>
      </c>
      <c r="Q18" s="19">
        <v>16</v>
      </c>
      <c r="R18" s="18">
        <v>17</v>
      </c>
      <c r="S18" s="18">
        <v>18</v>
      </c>
      <c r="T18" s="19">
        <v>19</v>
      </c>
      <c r="U18" s="18">
        <v>20</v>
      </c>
      <c r="V18" s="18">
        <v>21</v>
      </c>
      <c r="W18" s="19">
        <v>22</v>
      </c>
      <c r="X18" s="20">
        <v>23</v>
      </c>
    </row>
    <row r="19" spans="2:24" ht="38.25">
      <c r="B19" s="10" t="s">
        <v>1</v>
      </c>
      <c r="C19" s="21" t="s">
        <v>3</v>
      </c>
      <c r="D19" s="104">
        <f t="shared" ref="D19:I19" si="0">D21+D20</f>
        <v>381</v>
      </c>
      <c r="E19" s="104">
        <f t="shared" si="0"/>
        <v>381</v>
      </c>
      <c r="F19" s="104">
        <f t="shared" si="0"/>
        <v>381</v>
      </c>
      <c r="G19" s="104">
        <f t="shared" si="0"/>
        <v>381</v>
      </c>
      <c r="H19" s="104">
        <f t="shared" si="0"/>
        <v>317</v>
      </c>
      <c r="I19" s="104">
        <f t="shared" si="0"/>
        <v>317</v>
      </c>
      <c r="J19" s="105">
        <f>J20+J21</f>
        <v>187871.37</v>
      </c>
      <c r="K19" s="105">
        <f t="shared" ref="K19:X19" si="1">K20+K21</f>
        <v>192331.34000000003</v>
      </c>
      <c r="L19" s="105">
        <f>L20+L21</f>
        <v>35996.32</v>
      </c>
      <c r="M19" s="105">
        <f t="shared" si="1"/>
        <v>104112.62</v>
      </c>
      <c r="N19" s="105">
        <f>N20+N21</f>
        <v>104112.62</v>
      </c>
      <c r="O19" s="105">
        <f t="shared" si="1"/>
        <v>20583.96</v>
      </c>
      <c r="P19" s="105">
        <f t="shared" si="1"/>
        <v>104112.62</v>
      </c>
      <c r="Q19" s="105">
        <f t="shared" si="1"/>
        <v>104112.62</v>
      </c>
      <c r="R19" s="105">
        <f t="shared" si="1"/>
        <v>20583.96</v>
      </c>
      <c r="S19" s="105">
        <f t="shared" si="1"/>
        <v>0</v>
      </c>
      <c r="T19" s="105">
        <f t="shared" si="1"/>
        <v>0</v>
      </c>
      <c r="U19" s="105">
        <f t="shared" si="1"/>
        <v>0</v>
      </c>
      <c r="V19" s="105">
        <f t="shared" si="1"/>
        <v>0</v>
      </c>
      <c r="W19" s="105">
        <f t="shared" si="1"/>
        <v>0</v>
      </c>
      <c r="X19" s="106">
        <f t="shared" si="1"/>
        <v>0</v>
      </c>
    </row>
    <row r="20" spans="2:24" ht="25.5">
      <c r="B20" s="22" t="s">
        <v>18</v>
      </c>
      <c r="C20" s="9" t="s">
        <v>14</v>
      </c>
      <c r="D20" s="47">
        <v>14</v>
      </c>
      <c r="E20" s="47">
        <v>14</v>
      </c>
      <c r="F20" s="47">
        <v>14</v>
      </c>
      <c r="G20" s="47">
        <v>14</v>
      </c>
      <c r="H20" s="47">
        <v>14</v>
      </c>
      <c r="I20" s="47">
        <v>14</v>
      </c>
      <c r="J20" s="48">
        <v>10310.14</v>
      </c>
      <c r="K20" s="48">
        <v>10310.14</v>
      </c>
      <c r="L20" s="48">
        <v>1815.71</v>
      </c>
      <c r="M20" s="107">
        <f>P20</f>
        <v>7043.12</v>
      </c>
      <c r="N20" s="107">
        <f>Q20+T20</f>
        <v>7043.12</v>
      </c>
      <c r="O20" s="107">
        <f>R20+U20</f>
        <v>1379.93</v>
      </c>
      <c r="P20" s="108">
        <v>7043.12</v>
      </c>
      <c r="Q20" s="108">
        <v>7043.12</v>
      </c>
      <c r="R20" s="108">
        <v>1379.93</v>
      </c>
      <c r="S20" s="109"/>
      <c r="T20" s="109"/>
      <c r="U20" s="109"/>
      <c r="V20" s="109"/>
      <c r="W20" s="110"/>
      <c r="X20" s="111"/>
    </row>
    <row r="21" spans="2:24" ht="25.5">
      <c r="B21" s="22" t="s">
        <v>19</v>
      </c>
      <c r="C21" s="9" t="s">
        <v>15</v>
      </c>
      <c r="D21" s="47">
        <f t="shared" ref="D21:I21" si="2">D24+8</f>
        <v>367</v>
      </c>
      <c r="E21" s="47">
        <f t="shared" si="2"/>
        <v>367</v>
      </c>
      <c r="F21" s="47">
        <f t="shared" si="2"/>
        <v>367</v>
      </c>
      <c r="G21" s="47">
        <f t="shared" si="2"/>
        <v>367</v>
      </c>
      <c r="H21" s="47">
        <f t="shared" si="2"/>
        <v>303</v>
      </c>
      <c r="I21" s="47">
        <f t="shared" si="2"/>
        <v>303</v>
      </c>
      <c r="J21" s="107">
        <f>J24+(3577.45+0.3)</f>
        <v>177561.22999999998</v>
      </c>
      <c r="K21" s="48">
        <v>182021.2</v>
      </c>
      <c r="L21" s="48">
        <v>34180.61</v>
      </c>
      <c r="M21" s="107">
        <f t="shared" ref="M21:O22" si="3">P21+S21+V21</f>
        <v>97069.5</v>
      </c>
      <c r="N21" s="107">
        <f t="shared" si="3"/>
        <v>97069.5</v>
      </c>
      <c r="O21" s="107">
        <f>R21+U21+X21</f>
        <v>19204.03</v>
      </c>
      <c r="P21" s="107">
        <f>P24+2133.04</f>
        <v>97069.5</v>
      </c>
      <c r="Q21" s="107">
        <f>Q24+2133.04</f>
        <v>97069.5</v>
      </c>
      <c r="R21" s="107">
        <v>19204.03</v>
      </c>
      <c r="S21" s="109"/>
      <c r="T21" s="109"/>
      <c r="U21" s="109"/>
      <c r="V21" s="109"/>
      <c r="W21" s="110"/>
      <c r="X21" s="111"/>
    </row>
    <row r="22" spans="2:24" ht="25.5">
      <c r="B22" s="22" t="s">
        <v>20</v>
      </c>
      <c r="C22" s="9" t="s">
        <v>16</v>
      </c>
      <c r="D22" s="47"/>
      <c r="E22" s="47"/>
      <c r="F22" s="47"/>
      <c r="G22" s="47"/>
      <c r="H22" s="47"/>
      <c r="I22" s="47"/>
      <c r="J22" s="48"/>
      <c r="K22" s="48"/>
      <c r="L22" s="48"/>
      <c r="M22" s="107">
        <f t="shared" si="3"/>
        <v>0</v>
      </c>
      <c r="N22" s="107">
        <f t="shared" si="3"/>
        <v>0</v>
      </c>
      <c r="O22" s="107">
        <f t="shared" si="3"/>
        <v>0</v>
      </c>
      <c r="P22" s="112"/>
      <c r="Q22" s="112"/>
      <c r="R22" s="112"/>
      <c r="S22" s="113"/>
      <c r="T22" s="113"/>
      <c r="U22" s="113"/>
      <c r="V22" s="113"/>
      <c r="W22" s="114"/>
      <c r="X22" s="115"/>
    </row>
    <row r="23" spans="2:24" ht="51">
      <c r="B23" s="45" t="s">
        <v>2</v>
      </c>
      <c r="C23" s="23" t="s">
        <v>30</v>
      </c>
      <c r="D23" s="116">
        <f>D24+D26</f>
        <v>381</v>
      </c>
      <c r="E23" s="116">
        <f t="shared" ref="E23:J23" si="4">E24+E25+E26</f>
        <v>381</v>
      </c>
      <c r="F23" s="116">
        <f t="shared" si="4"/>
        <v>381</v>
      </c>
      <c r="G23" s="116">
        <f t="shared" si="4"/>
        <v>381</v>
      </c>
      <c r="H23" s="116">
        <f t="shared" si="4"/>
        <v>317</v>
      </c>
      <c r="I23" s="116">
        <f>I24+I25+I26</f>
        <v>317</v>
      </c>
      <c r="J23" s="117">
        <f t="shared" si="4"/>
        <v>187871.37</v>
      </c>
      <c r="K23" s="117">
        <f>K24+K25+K26</f>
        <v>192331.34</v>
      </c>
      <c r="L23" s="117">
        <f>L24+L25+L26</f>
        <v>35996.32</v>
      </c>
      <c r="M23" s="117">
        <f t="shared" ref="M23:X23" si="5">M24+M25+M26</f>
        <v>104112.62000000001</v>
      </c>
      <c r="N23" s="117">
        <f>N24+N25+N26</f>
        <v>104112.62000000001</v>
      </c>
      <c r="O23" s="117">
        <f t="shared" si="5"/>
        <v>20583.96</v>
      </c>
      <c r="P23" s="117">
        <f t="shared" si="5"/>
        <v>104112.62000000001</v>
      </c>
      <c r="Q23" s="117">
        <f>Q24+Q25+Q26</f>
        <v>104112.62000000001</v>
      </c>
      <c r="R23" s="117">
        <f t="shared" si="5"/>
        <v>20583.96</v>
      </c>
      <c r="S23" s="117">
        <f t="shared" si="5"/>
        <v>0</v>
      </c>
      <c r="T23" s="117">
        <f t="shared" si="5"/>
        <v>0</v>
      </c>
      <c r="U23" s="117">
        <f t="shared" si="5"/>
        <v>0</v>
      </c>
      <c r="V23" s="117">
        <f t="shared" si="5"/>
        <v>0</v>
      </c>
      <c r="W23" s="117">
        <f>W24+W25+W26</f>
        <v>0</v>
      </c>
      <c r="X23" s="118">
        <f t="shared" si="5"/>
        <v>0</v>
      </c>
    </row>
    <row r="24" spans="2:24" ht="53.25" customHeight="1">
      <c r="B24" s="42" t="s">
        <v>18</v>
      </c>
      <c r="C24" s="9" t="s">
        <v>24</v>
      </c>
      <c r="D24" s="47">
        <v>359</v>
      </c>
      <c r="E24" s="47">
        <v>359</v>
      </c>
      <c r="F24" s="47">
        <v>359</v>
      </c>
      <c r="G24" s="47">
        <v>359</v>
      </c>
      <c r="H24" s="47">
        <v>295</v>
      </c>
      <c r="I24" s="47">
        <v>295</v>
      </c>
      <c r="J24" s="48">
        <f>173661.83+321.65</f>
        <v>173983.47999999998</v>
      </c>
      <c r="K24" s="48">
        <v>177999.97</v>
      </c>
      <c r="L24" s="48">
        <v>33601.25</v>
      </c>
      <c r="M24" s="107">
        <f t="shared" ref="M24:O25" si="6">P24+S24+V24</f>
        <v>94936.46</v>
      </c>
      <c r="N24" s="107">
        <f>Q24+T24+W24</f>
        <v>94936.46</v>
      </c>
      <c r="O24" s="107">
        <f t="shared" si="6"/>
        <v>18794.12</v>
      </c>
      <c r="P24" s="108">
        <v>94936.46</v>
      </c>
      <c r="Q24" s="108">
        <v>94936.46</v>
      </c>
      <c r="R24" s="108">
        <v>18794.12</v>
      </c>
      <c r="S24" s="113"/>
      <c r="T24" s="109"/>
      <c r="U24" s="109"/>
      <c r="V24" s="113"/>
      <c r="W24" s="110"/>
      <c r="X24" s="111"/>
    </row>
    <row r="25" spans="2:24" ht="38.25">
      <c r="B25" s="46" t="s">
        <v>19</v>
      </c>
      <c r="C25" s="41" t="s">
        <v>25</v>
      </c>
      <c r="D25" s="119"/>
      <c r="E25" s="119"/>
      <c r="F25" s="119"/>
      <c r="G25" s="119"/>
      <c r="H25" s="119"/>
      <c r="I25" s="119"/>
      <c r="J25" s="120"/>
      <c r="K25" s="120"/>
      <c r="L25" s="120"/>
      <c r="M25" s="107">
        <f t="shared" si="6"/>
        <v>0</v>
      </c>
      <c r="N25" s="107">
        <f t="shared" si="6"/>
        <v>0</v>
      </c>
      <c r="O25" s="107">
        <f t="shared" si="6"/>
        <v>0</v>
      </c>
      <c r="P25" s="121"/>
      <c r="Q25" s="121"/>
      <c r="R25" s="121"/>
      <c r="S25" s="122"/>
      <c r="T25" s="122"/>
      <c r="U25" s="122"/>
      <c r="V25" s="122"/>
      <c r="W25" s="123"/>
      <c r="X25" s="124"/>
    </row>
    <row r="26" spans="2:24" ht="51.75" thickBot="1">
      <c r="B26" s="43" t="s">
        <v>20</v>
      </c>
      <c r="C26" s="44" t="s">
        <v>47</v>
      </c>
      <c r="D26" s="49">
        <f>E26</f>
        <v>22</v>
      </c>
      <c r="E26" s="49">
        <f>E20+8</f>
        <v>22</v>
      </c>
      <c r="F26" s="49">
        <f>G26</f>
        <v>22</v>
      </c>
      <c r="G26" s="49">
        <f>G20+8</f>
        <v>22</v>
      </c>
      <c r="H26" s="49">
        <f>I26</f>
        <v>22</v>
      </c>
      <c r="I26" s="49">
        <f>I20+8</f>
        <v>22</v>
      </c>
      <c r="J26" s="50">
        <f>(3577.45+0.3)+J20</f>
        <v>13887.89</v>
      </c>
      <c r="K26" s="50">
        <v>14331.37</v>
      </c>
      <c r="L26" s="50">
        <f>(579.36)+L20</f>
        <v>2395.0700000000002</v>
      </c>
      <c r="M26" s="50">
        <f>P26+S26+V26</f>
        <v>9176.16</v>
      </c>
      <c r="N26" s="50">
        <f>Q26+T26</f>
        <v>9176.16</v>
      </c>
      <c r="O26" s="50">
        <f>R26+U26</f>
        <v>1789.84</v>
      </c>
      <c r="P26" s="50">
        <f>2133.04+P20</f>
        <v>9176.16</v>
      </c>
      <c r="Q26" s="50">
        <f>2133.04+Q20</f>
        <v>9176.16</v>
      </c>
      <c r="R26" s="50">
        <v>1789.84</v>
      </c>
      <c r="S26" s="50"/>
      <c r="T26" s="50"/>
      <c r="U26" s="50"/>
      <c r="V26" s="50"/>
      <c r="W26" s="50"/>
      <c r="X26" s="125"/>
    </row>
    <row r="27" spans="2:24" ht="12.75" customHeight="1">
      <c r="B27" s="216" t="s">
        <v>23</v>
      </c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</row>
    <row r="32" spans="2:24">
      <c r="D32" s="27">
        <f>D19-D23</f>
        <v>0</v>
      </c>
      <c r="E32" s="27">
        <f t="shared" ref="E32:X32" si="7">E19-E23</f>
        <v>0</v>
      </c>
      <c r="F32" s="27">
        <f t="shared" si="7"/>
        <v>0</v>
      </c>
      <c r="G32" s="27">
        <f t="shared" si="7"/>
        <v>0</v>
      </c>
      <c r="H32" s="27">
        <f t="shared" si="7"/>
        <v>0</v>
      </c>
      <c r="I32" s="27">
        <f t="shared" si="7"/>
        <v>0</v>
      </c>
      <c r="J32" s="27">
        <f t="shared" si="7"/>
        <v>0</v>
      </c>
      <c r="K32" s="27">
        <f t="shared" si="7"/>
        <v>0</v>
      </c>
      <c r="L32" s="27">
        <f t="shared" si="7"/>
        <v>0</v>
      </c>
      <c r="M32" s="27">
        <f t="shared" si="7"/>
        <v>0</v>
      </c>
      <c r="N32" s="27">
        <f t="shared" si="7"/>
        <v>0</v>
      </c>
      <c r="O32" s="27">
        <f t="shared" si="7"/>
        <v>0</v>
      </c>
      <c r="P32" s="27">
        <f t="shared" si="7"/>
        <v>0</v>
      </c>
      <c r="Q32" s="27">
        <f t="shared" si="7"/>
        <v>0</v>
      </c>
      <c r="R32" s="27">
        <f t="shared" si="7"/>
        <v>0</v>
      </c>
      <c r="S32" s="27">
        <f t="shared" si="7"/>
        <v>0</v>
      </c>
      <c r="T32" s="27">
        <f t="shared" si="7"/>
        <v>0</v>
      </c>
      <c r="U32" s="27">
        <f t="shared" si="7"/>
        <v>0</v>
      </c>
      <c r="V32" s="27">
        <f t="shared" si="7"/>
        <v>0</v>
      </c>
      <c r="W32" s="27">
        <f t="shared" si="7"/>
        <v>0</v>
      </c>
      <c r="X32" s="27">
        <f t="shared" si="7"/>
        <v>0</v>
      </c>
    </row>
  </sheetData>
  <mergeCells count="24">
    <mergeCell ref="B27:V27"/>
    <mergeCell ref="R1:X1"/>
    <mergeCell ref="R3:X3"/>
    <mergeCell ref="R4:X4"/>
    <mergeCell ref="R5:X5"/>
    <mergeCell ref="V16:X16"/>
    <mergeCell ref="R6:X6"/>
    <mergeCell ref="R7:X7"/>
    <mergeCell ref="B8:X8"/>
    <mergeCell ref="B12:X12"/>
    <mergeCell ref="B13:X13"/>
    <mergeCell ref="B9:X9"/>
    <mergeCell ref="B10:X10"/>
    <mergeCell ref="H15:I16"/>
    <mergeCell ref="M15:O16"/>
    <mergeCell ref="D15:E16"/>
    <mergeCell ref="J15:L16"/>
    <mergeCell ref="P15:X15"/>
    <mergeCell ref="B11:X11"/>
    <mergeCell ref="B15:B17"/>
    <mergeCell ref="P16:R16"/>
    <mergeCell ref="S16:U16"/>
    <mergeCell ref="F15:G16"/>
    <mergeCell ref="C15:C17"/>
  </mergeCells>
  <phoneticPr fontId="2" type="noConversion"/>
  <pageMargins left="0.39370078740157483" right="0.39370078740157483" top="1.2598425196850394" bottom="0.31496062992125984" header="0.51181102362204722" footer="0.35433070866141736"/>
  <pageSetup paperSize="9" scale="4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X37"/>
  <sheetViews>
    <sheetView tabSelected="1" view="pageBreakPreview" zoomScale="60" zoomScaleNormal="100" workbookViewId="0">
      <selection activeCell="L37" sqref="L37"/>
    </sheetView>
  </sheetViews>
  <sheetFormatPr defaultRowHeight="12.75"/>
  <cols>
    <col min="1" max="1" width="3.42578125" style="8" customWidth="1"/>
    <col min="2" max="2" width="8.85546875" style="8" customWidth="1"/>
    <col min="3" max="3" width="23" style="8" customWidth="1"/>
    <col min="4" max="8" width="14.140625" style="8" customWidth="1"/>
    <col min="9" max="9" width="14.28515625" style="8" customWidth="1"/>
    <col min="10" max="18" width="19.28515625" style="27" customWidth="1"/>
    <col min="19" max="21" width="17.5703125" style="8" customWidth="1"/>
    <col min="22" max="23" width="14.28515625" style="8" customWidth="1"/>
    <col min="24" max="24" width="14.140625" style="8" customWidth="1"/>
    <col min="25" max="16384" width="9.140625" style="8"/>
  </cols>
  <sheetData>
    <row r="1" spans="2:24" ht="38.25">
      <c r="R1" s="189" t="s">
        <v>40</v>
      </c>
      <c r="S1" s="189"/>
      <c r="T1" s="189"/>
      <c r="U1" s="189"/>
      <c r="V1" s="189"/>
      <c r="W1" s="189"/>
      <c r="X1" s="189"/>
    </row>
    <row r="2" spans="2:24" ht="30" customHeight="1">
      <c r="R2" s="134"/>
      <c r="S2" s="13"/>
      <c r="T2" s="13"/>
      <c r="U2" s="12"/>
      <c r="V2" s="12"/>
      <c r="W2" s="12"/>
    </row>
    <row r="3" spans="2:24" ht="23.25">
      <c r="B3" s="14"/>
      <c r="F3" s="136"/>
      <c r="R3" s="193" t="s">
        <v>70</v>
      </c>
      <c r="S3" s="193"/>
      <c r="T3" s="193"/>
      <c r="U3" s="193"/>
      <c r="V3" s="193"/>
      <c r="W3" s="193"/>
      <c r="X3" s="193"/>
    </row>
    <row r="4" spans="2:24" ht="23.25" customHeight="1">
      <c r="B4" s="14"/>
      <c r="F4" s="136"/>
      <c r="R4" s="194" t="s">
        <v>75</v>
      </c>
      <c r="S4" s="193"/>
      <c r="T4" s="193"/>
      <c r="U4" s="193"/>
      <c r="V4" s="193"/>
      <c r="W4" s="193"/>
      <c r="X4" s="193"/>
    </row>
    <row r="5" spans="2:24" ht="23.25" customHeight="1">
      <c r="B5" s="14"/>
      <c r="F5" s="136"/>
      <c r="R5" s="194" t="s">
        <v>76</v>
      </c>
      <c r="S5" s="194"/>
      <c r="T5" s="194"/>
      <c r="U5" s="194"/>
      <c r="V5" s="194"/>
      <c r="W5" s="194"/>
      <c r="X5" s="194"/>
    </row>
    <row r="6" spans="2:24" ht="23.25" customHeight="1">
      <c r="B6" s="14"/>
      <c r="F6" s="136"/>
      <c r="R6" s="194" t="s">
        <v>77</v>
      </c>
      <c r="S6" s="194"/>
      <c r="T6" s="194"/>
      <c r="U6" s="194"/>
      <c r="V6" s="194"/>
      <c r="W6" s="194"/>
      <c r="X6" s="194"/>
    </row>
    <row r="7" spans="2:24" ht="23.25" customHeight="1">
      <c r="B7" s="14"/>
      <c r="F7" s="136"/>
      <c r="R7" s="194" t="s">
        <v>73</v>
      </c>
      <c r="S7" s="194"/>
      <c r="T7" s="194"/>
      <c r="U7" s="194"/>
      <c r="V7" s="194"/>
      <c r="W7" s="194"/>
      <c r="X7" s="194"/>
    </row>
    <row r="8" spans="2:24">
      <c r="B8" s="14"/>
      <c r="C8" s="16"/>
      <c r="M8" s="136"/>
      <c r="N8" s="136"/>
    </row>
    <row r="9" spans="2:24">
      <c r="B9" s="14"/>
      <c r="C9" s="16"/>
      <c r="M9" s="136"/>
      <c r="N9" s="136"/>
    </row>
    <row r="10" spans="2:24" ht="38.25">
      <c r="B10" s="189" t="s">
        <v>36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</row>
    <row r="11" spans="2:24" ht="38.25">
      <c r="B11" s="189" t="s">
        <v>81</v>
      </c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</row>
    <row r="12" spans="2:24" ht="38.25">
      <c r="B12" s="189" t="s">
        <v>85</v>
      </c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</row>
    <row r="13" spans="2:24" ht="38.25"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89" t="s">
        <v>86</v>
      </c>
      <c r="M13" s="189"/>
      <c r="N13" s="189"/>
      <c r="O13" s="189"/>
      <c r="P13" s="189"/>
      <c r="Q13" s="189"/>
      <c r="R13" s="189"/>
      <c r="S13" s="189"/>
      <c r="T13" s="189"/>
      <c r="U13" s="189"/>
      <c r="V13" s="134"/>
      <c r="W13" s="134"/>
      <c r="X13" s="134"/>
    </row>
    <row r="14" spans="2:24" ht="25.5">
      <c r="B14" s="190" t="s">
        <v>109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</row>
    <row r="15" spans="2:24" ht="35.25" customHeight="1">
      <c r="B15" s="190" t="s">
        <v>93</v>
      </c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</row>
    <row r="16" spans="2:24" ht="14.25" customHeight="1">
      <c r="B16" s="160" t="s">
        <v>11</v>
      </c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</row>
    <row r="17" spans="2:24" ht="31.5" customHeight="1" thickBot="1">
      <c r="B17" s="14"/>
      <c r="D17" s="8">
        <f>D22-D26</f>
        <v>0</v>
      </c>
      <c r="E17" s="8">
        <f t="shared" ref="E17:X17" si="0">E22-E26</f>
        <v>0</v>
      </c>
      <c r="F17" s="8">
        <f t="shared" si="0"/>
        <v>0</v>
      </c>
      <c r="G17" s="8">
        <f t="shared" si="0"/>
        <v>0</v>
      </c>
      <c r="H17" s="8">
        <f t="shared" si="0"/>
        <v>0</v>
      </c>
      <c r="I17" s="8">
        <f t="shared" si="0"/>
        <v>0</v>
      </c>
      <c r="J17" s="8">
        <f t="shared" si="0"/>
        <v>0</v>
      </c>
      <c r="K17" s="8">
        <f t="shared" si="0"/>
        <v>0</v>
      </c>
      <c r="L17" s="8">
        <f t="shared" si="0"/>
        <v>0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8">
        <f t="shared" si="0"/>
        <v>0</v>
      </c>
      <c r="U17" s="8">
        <f t="shared" si="0"/>
        <v>0</v>
      </c>
      <c r="V17" s="8">
        <f t="shared" si="0"/>
        <v>0</v>
      </c>
      <c r="W17" s="8">
        <f t="shared" si="0"/>
        <v>0</v>
      </c>
      <c r="X17" s="8">
        <f t="shared" si="0"/>
        <v>0</v>
      </c>
    </row>
    <row r="18" spans="2:24" ht="12.75" customHeight="1">
      <c r="B18" s="225"/>
      <c r="C18" s="178" t="s">
        <v>26</v>
      </c>
      <c r="D18" s="172" t="s">
        <v>33</v>
      </c>
      <c r="E18" s="173"/>
      <c r="F18" s="172" t="s">
        <v>34</v>
      </c>
      <c r="G18" s="173"/>
      <c r="H18" s="172" t="s">
        <v>32</v>
      </c>
      <c r="I18" s="173"/>
      <c r="J18" s="172" t="s">
        <v>45</v>
      </c>
      <c r="K18" s="173"/>
      <c r="L18" s="174"/>
      <c r="M18" s="172" t="s">
        <v>31</v>
      </c>
      <c r="N18" s="173"/>
      <c r="O18" s="174"/>
      <c r="P18" s="178" t="s">
        <v>28</v>
      </c>
      <c r="Q18" s="178"/>
      <c r="R18" s="178"/>
      <c r="S18" s="178"/>
      <c r="T18" s="178"/>
      <c r="U18" s="178"/>
      <c r="V18" s="178"/>
      <c r="W18" s="179"/>
      <c r="X18" s="180"/>
    </row>
    <row r="19" spans="2:24" ht="50.25" customHeight="1">
      <c r="B19" s="226"/>
      <c r="C19" s="181"/>
      <c r="D19" s="187"/>
      <c r="E19" s="188"/>
      <c r="F19" s="187"/>
      <c r="G19" s="188"/>
      <c r="H19" s="187"/>
      <c r="I19" s="188"/>
      <c r="J19" s="175"/>
      <c r="K19" s="176"/>
      <c r="L19" s="177"/>
      <c r="M19" s="175"/>
      <c r="N19" s="176"/>
      <c r="O19" s="177"/>
      <c r="P19" s="181" t="s">
        <v>48</v>
      </c>
      <c r="Q19" s="181"/>
      <c r="R19" s="181"/>
      <c r="S19" s="181" t="s">
        <v>49</v>
      </c>
      <c r="T19" s="181"/>
      <c r="U19" s="181"/>
      <c r="V19" s="181" t="s">
        <v>29</v>
      </c>
      <c r="W19" s="181"/>
      <c r="X19" s="182"/>
    </row>
    <row r="20" spans="2:24" ht="69.75" customHeight="1" thickBot="1">
      <c r="B20" s="227"/>
      <c r="C20" s="186"/>
      <c r="D20" s="135" t="s">
        <v>44</v>
      </c>
      <c r="E20" s="135" t="s">
        <v>12</v>
      </c>
      <c r="F20" s="135" t="s">
        <v>44</v>
      </c>
      <c r="G20" s="135" t="s">
        <v>12</v>
      </c>
      <c r="H20" s="135" t="s">
        <v>44</v>
      </c>
      <c r="I20" s="135" t="s">
        <v>12</v>
      </c>
      <c r="J20" s="135" t="s">
        <v>43</v>
      </c>
      <c r="K20" s="135" t="s">
        <v>17</v>
      </c>
      <c r="L20" s="135" t="s">
        <v>27</v>
      </c>
      <c r="M20" s="135" t="s">
        <v>43</v>
      </c>
      <c r="N20" s="135" t="s">
        <v>17</v>
      </c>
      <c r="O20" s="135" t="s">
        <v>27</v>
      </c>
      <c r="P20" s="135" t="s">
        <v>43</v>
      </c>
      <c r="Q20" s="135" t="s">
        <v>17</v>
      </c>
      <c r="R20" s="135" t="s">
        <v>27</v>
      </c>
      <c r="S20" s="135" t="s">
        <v>43</v>
      </c>
      <c r="T20" s="135" t="s">
        <v>17</v>
      </c>
      <c r="U20" s="135" t="s">
        <v>27</v>
      </c>
      <c r="V20" s="135" t="s">
        <v>43</v>
      </c>
      <c r="W20" s="135" t="s">
        <v>17</v>
      </c>
      <c r="X20" s="17" t="s">
        <v>27</v>
      </c>
    </row>
    <row r="21" spans="2:24" ht="13.5" thickBot="1">
      <c r="B21" s="11">
        <v>1</v>
      </c>
      <c r="C21" s="18">
        <v>2</v>
      </c>
      <c r="D21" s="18">
        <v>3</v>
      </c>
      <c r="E21" s="19">
        <v>4</v>
      </c>
      <c r="F21" s="18">
        <v>5</v>
      </c>
      <c r="G21" s="18">
        <v>6</v>
      </c>
      <c r="H21" s="19">
        <v>7</v>
      </c>
      <c r="I21" s="18">
        <v>8</v>
      </c>
      <c r="J21" s="18">
        <v>9</v>
      </c>
      <c r="K21" s="19">
        <v>10</v>
      </c>
      <c r="L21" s="18">
        <v>11</v>
      </c>
      <c r="M21" s="18">
        <v>12</v>
      </c>
      <c r="N21" s="19">
        <v>13</v>
      </c>
      <c r="O21" s="18">
        <v>14</v>
      </c>
      <c r="P21" s="18">
        <v>15</v>
      </c>
      <c r="Q21" s="19">
        <v>16</v>
      </c>
      <c r="R21" s="18">
        <v>17</v>
      </c>
      <c r="S21" s="18">
        <v>18</v>
      </c>
      <c r="T21" s="19">
        <v>19</v>
      </c>
      <c r="U21" s="18">
        <v>20</v>
      </c>
      <c r="V21" s="18">
        <v>21</v>
      </c>
      <c r="W21" s="19">
        <v>22</v>
      </c>
      <c r="X21" s="20">
        <v>23</v>
      </c>
    </row>
    <row r="22" spans="2:24" ht="38.25">
      <c r="B22" s="10" t="s">
        <v>1</v>
      </c>
      <c r="C22" s="21" t="s">
        <v>3</v>
      </c>
      <c r="D22" s="68">
        <v>548.5</v>
      </c>
      <c r="E22" s="126">
        <v>595.5</v>
      </c>
      <c r="F22" s="126">
        <v>493.5</v>
      </c>
      <c r="G22" s="126">
        <v>510.5</v>
      </c>
      <c r="H22" s="126">
        <v>485.5</v>
      </c>
      <c r="I22" s="126">
        <v>496.5</v>
      </c>
      <c r="J22" s="68">
        <v>334005.19</v>
      </c>
      <c r="K22" s="68">
        <v>347864.01</v>
      </c>
      <c r="L22" s="68">
        <v>56405.14675</v>
      </c>
      <c r="M22" s="68">
        <v>177590.45299999998</v>
      </c>
      <c r="N22" s="68">
        <v>184186.14999999997</v>
      </c>
      <c r="O22" s="68">
        <v>32220.925279999996</v>
      </c>
      <c r="P22" s="68">
        <v>176487.48299999998</v>
      </c>
      <c r="Q22" s="68">
        <v>183108.94999999998</v>
      </c>
      <c r="R22" s="68">
        <v>31809.185279999998</v>
      </c>
      <c r="S22" s="68">
        <v>0</v>
      </c>
      <c r="T22" s="68">
        <v>0</v>
      </c>
      <c r="U22" s="68">
        <v>0</v>
      </c>
      <c r="V22" s="68">
        <v>1102.97</v>
      </c>
      <c r="W22" s="68">
        <v>1086.95</v>
      </c>
      <c r="X22" s="68">
        <v>411.74</v>
      </c>
    </row>
    <row r="23" spans="2:24" ht="40.5" customHeight="1">
      <c r="B23" s="22" t="s">
        <v>18</v>
      </c>
      <c r="C23" s="9" t="s">
        <v>14</v>
      </c>
      <c r="D23" s="127">
        <v>410</v>
      </c>
      <c r="E23" s="127">
        <v>455</v>
      </c>
      <c r="F23" s="127">
        <v>390</v>
      </c>
      <c r="G23" s="127">
        <v>406</v>
      </c>
      <c r="H23" s="127">
        <v>370</v>
      </c>
      <c r="I23" s="127">
        <v>393</v>
      </c>
      <c r="J23" s="127">
        <v>235886.78</v>
      </c>
      <c r="K23" s="127">
        <v>247773.78999999998</v>
      </c>
      <c r="L23" s="127">
        <v>38751.736750000004</v>
      </c>
      <c r="M23" s="127">
        <v>132821.57299999997</v>
      </c>
      <c r="N23" s="127">
        <v>138792.44999999998</v>
      </c>
      <c r="O23" s="127">
        <v>23442.375279999997</v>
      </c>
      <c r="P23" s="127">
        <v>132821.57299999997</v>
      </c>
      <c r="Q23" s="127">
        <v>138792.44999999998</v>
      </c>
      <c r="R23" s="127">
        <v>23442.375279999997</v>
      </c>
      <c r="S23" s="127">
        <v>0</v>
      </c>
      <c r="T23" s="127">
        <v>0</v>
      </c>
      <c r="U23" s="127">
        <v>0</v>
      </c>
      <c r="V23" s="127">
        <v>0</v>
      </c>
      <c r="W23" s="127">
        <v>0</v>
      </c>
      <c r="X23" s="127">
        <v>0</v>
      </c>
    </row>
    <row r="24" spans="2:24" ht="40.5" customHeight="1">
      <c r="B24" s="22" t="s">
        <v>19</v>
      </c>
      <c r="C24" s="9" t="s">
        <v>15</v>
      </c>
      <c r="D24" s="127">
        <v>138.5</v>
      </c>
      <c r="E24" s="127">
        <v>140.5</v>
      </c>
      <c r="F24" s="127">
        <v>103.5</v>
      </c>
      <c r="G24" s="127">
        <v>104.5</v>
      </c>
      <c r="H24" s="127">
        <v>115.5</v>
      </c>
      <c r="I24" s="127">
        <v>103.5</v>
      </c>
      <c r="J24" s="127">
        <v>98118.41</v>
      </c>
      <c r="K24" s="127">
        <v>100090.22</v>
      </c>
      <c r="L24" s="127">
        <v>17653.41</v>
      </c>
      <c r="M24" s="127">
        <v>44768.88</v>
      </c>
      <c r="N24" s="127">
        <v>45393.7</v>
      </c>
      <c r="O24" s="127">
        <v>8778.5499999999993</v>
      </c>
      <c r="P24" s="127">
        <v>43665.91</v>
      </c>
      <c r="Q24" s="127">
        <v>44316.5</v>
      </c>
      <c r="R24" s="127">
        <v>8366.8100000000013</v>
      </c>
      <c r="S24" s="127">
        <v>0</v>
      </c>
      <c r="T24" s="127">
        <v>0</v>
      </c>
      <c r="U24" s="127">
        <v>0</v>
      </c>
      <c r="V24" s="127">
        <v>1102.97</v>
      </c>
      <c r="W24" s="127">
        <v>1086.95</v>
      </c>
      <c r="X24" s="127">
        <v>411.74</v>
      </c>
    </row>
    <row r="25" spans="2:24" ht="40.5" customHeight="1">
      <c r="B25" s="22" t="s">
        <v>20</v>
      </c>
      <c r="C25" s="9" t="s">
        <v>16</v>
      </c>
      <c r="D25" s="127">
        <v>0</v>
      </c>
      <c r="E25" s="127">
        <v>0</v>
      </c>
      <c r="F25" s="127">
        <v>0</v>
      </c>
      <c r="G25" s="127">
        <v>0</v>
      </c>
      <c r="H25" s="127">
        <v>0</v>
      </c>
      <c r="I25" s="127">
        <v>0</v>
      </c>
      <c r="J25" s="127">
        <v>0</v>
      </c>
      <c r="K25" s="127">
        <v>0</v>
      </c>
      <c r="L25" s="127">
        <v>0</v>
      </c>
      <c r="M25" s="127">
        <v>0</v>
      </c>
      <c r="N25" s="127">
        <v>0</v>
      </c>
      <c r="O25" s="127">
        <v>0</v>
      </c>
      <c r="P25" s="127">
        <v>0</v>
      </c>
      <c r="Q25" s="127">
        <v>0</v>
      </c>
      <c r="R25" s="127">
        <v>0</v>
      </c>
      <c r="S25" s="127">
        <v>0</v>
      </c>
      <c r="T25" s="127">
        <v>0</v>
      </c>
      <c r="U25" s="127">
        <v>0</v>
      </c>
      <c r="V25" s="127">
        <v>0</v>
      </c>
      <c r="W25" s="127">
        <v>0</v>
      </c>
      <c r="X25" s="127">
        <v>0</v>
      </c>
    </row>
    <row r="26" spans="2:24" ht="40.5" customHeight="1">
      <c r="B26" s="22" t="s">
        <v>21</v>
      </c>
      <c r="C26" s="23" t="s">
        <v>30</v>
      </c>
      <c r="D26" s="128">
        <v>548.5</v>
      </c>
      <c r="E26" s="128">
        <v>595.5</v>
      </c>
      <c r="F26" s="128">
        <v>493.5</v>
      </c>
      <c r="G26" s="128">
        <v>510.5</v>
      </c>
      <c r="H26" s="128">
        <v>485.5</v>
      </c>
      <c r="I26" s="128">
        <v>496.5</v>
      </c>
      <c r="J26" s="128">
        <v>334005.19</v>
      </c>
      <c r="K26" s="128">
        <v>347864.01000000007</v>
      </c>
      <c r="L26" s="128">
        <v>56405.14675</v>
      </c>
      <c r="M26" s="128">
        <v>177590.45300000001</v>
      </c>
      <c r="N26" s="128">
        <v>184186.15</v>
      </c>
      <c r="O26" s="128">
        <v>32220.925279999996</v>
      </c>
      <c r="P26" s="128">
        <v>176487.48300000001</v>
      </c>
      <c r="Q26" s="128">
        <v>183108.95</v>
      </c>
      <c r="R26" s="128">
        <v>31809.185279999994</v>
      </c>
      <c r="S26" s="128">
        <v>0</v>
      </c>
      <c r="T26" s="128">
        <v>0</v>
      </c>
      <c r="U26" s="128">
        <v>0</v>
      </c>
      <c r="V26" s="128">
        <v>1102.97</v>
      </c>
      <c r="W26" s="128">
        <v>1086.95</v>
      </c>
      <c r="X26" s="128">
        <v>411.74</v>
      </c>
    </row>
    <row r="27" spans="2:24" ht="21" customHeight="1">
      <c r="B27" s="22" t="s">
        <v>22</v>
      </c>
      <c r="C27" s="24" t="s">
        <v>87</v>
      </c>
      <c r="D27" s="129">
        <v>217</v>
      </c>
      <c r="E27" s="129">
        <v>217</v>
      </c>
      <c r="F27" s="129">
        <v>205</v>
      </c>
      <c r="G27" s="129">
        <v>199</v>
      </c>
      <c r="H27" s="129">
        <v>189</v>
      </c>
      <c r="I27" s="129">
        <v>191</v>
      </c>
      <c r="J27" s="127">
        <v>99558.56</v>
      </c>
      <c r="K27" s="127">
        <v>99558.56</v>
      </c>
      <c r="L27" s="127">
        <v>15105.15</v>
      </c>
      <c r="M27" s="127">
        <v>59933.38</v>
      </c>
      <c r="N27" s="127">
        <v>59933.38</v>
      </c>
      <c r="O27" s="127">
        <v>9969.64</v>
      </c>
      <c r="P27" s="127">
        <v>59933.38</v>
      </c>
      <c r="Q27" s="127">
        <v>59933.38</v>
      </c>
      <c r="R27" s="127">
        <v>9969.64</v>
      </c>
      <c r="S27" s="127">
        <v>0</v>
      </c>
      <c r="T27" s="127">
        <v>0</v>
      </c>
      <c r="U27" s="127">
        <v>0</v>
      </c>
      <c r="V27" s="127">
        <v>0</v>
      </c>
      <c r="W27" s="127">
        <v>0</v>
      </c>
      <c r="X27" s="127">
        <v>0</v>
      </c>
    </row>
    <row r="28" spans="2:24" ht="21" customHeight="1">
      <c r="B28" s="22" t="s">
        <v>89</v>
      </c>
      <c r="C28" s="24" t="s">
        <v>88</v>
      </c>
      <c r="D28" s="129">
        <v>47</v>
      </c>
      <c r="E28" s="129">
        <v>47</v>
      </c>
      <c r="F28" s="129">
        <v>41</v>
      </c>
      <c r="G28" s="129">
        <v>41</v>
      </c>
      <c r="H28" s="129">
        <v>41</v>
      </c>
      <c r="I28" s="129">
        <v>41</v>
      </c>
      <c r="J28" s="127">
        <v>36381.730000000003</v>
      </c>
      <c r="K28" s="127">
        <v>36566.559999999998</v>
      </c>
      <c r="L28" s="127">
        <v>7213.65</v>
      </c>
      <c r="M28" s="127">
        <v>11703.58</v>
      </c>
      <c r="N28" s="127">
        <v>11703.58</v>
      </c>
      <c r="O28" s="127">
        <v>2659.48</v>
      </c>
      <c r="P28" s="127">
        <v>11703.58</v>
      </c>
      <c r="Q28" s="127">
        <v>11703.58</v>
      </c>
      <c r="R28" s="127">
        <v>2659.48</v>
      </c>
      <c r="S28" s="127">
        <v>0</v>
      </c>
      <c r="T28" s="127">
        <v>0</v>
      </c>
      <c r="U28" s="127">
        <v>0</v>
      </c>
      <c r="V28" s="127">
        <v>0</v>
      </c>
      <c r="W28" s="127">
        <v>0</v>
      </c>
      <c r="X28" s="127">
        <v>0</v>
      </c>
    </row>
    <row r="29" spans="2:24" ht="21" customHeight="1">
      <c r="B29" s="22" t="s">
        <v>102</v>
      </c>
      <c r="C29" s="9" t="s">
        <v>99</v>
      </c>
      <c r="D29" s="127">
        <v>70</v>
      </c>
      <c r="E29" s="127">
        <v>72</v>
      </c>
      <c r="F29" s="127">
        <v>53</v>
      </c>
      <c r="G29" s="127">
        <v>53</v>
      </c>
      <c r="H29" s="127">
        <v>53</v>
      </c>
      <c r="I29" s="127">
        <v>52</v>
      </c>
      <c r="J29" s="127">
        <v>62911.7</v>
      </c>
      <c r="K29" s="127">
        <v>63787.85</v>
      </c>
      <c r="L29" s="127">
        <v>12133.97</v>
      </c>
      <c r="M29" s="127">
        <v>26990.35</v>
      </c>
      <c r="N29" s="127">
        <v>26990.35</v>
      </c>
      <c r="O29" s="127">
        <v>5087.8</v>
      </c>
      <c r="P29" s="127">
        <v>25990.35</v>
      </c>
      <c r="Q29" s="127">
        <v>25990.35</v>
      </c>
      <c r="R29" s="127">
        <v>4753.26</v>
      </c>
      <c r="S29" s="127">
        <v>0</v>
      </c>
      <c r="T29" s="127">
        <v>0</v>
      </c>
      <c r="U29" s="127">
        <v>0</v>
      </c>
      <c r="V29" s="127">
        <v>1000</v>
      </c>
      <c r="W29" s="127">
        <v>1000</v>
      </c>
      <c r="X29" s="127">
        <v>334.54</v>
      </c>
    </row>
    <row r="30" spans="2:24" ht="51" customHeight="1">
      <c r="B30" s="22" t="s">
        <v>103</v>
      </c>
      <c r="C30" s="9" t="s">
        <v>91</v>
      </c>
      <c r="D30" s="127">
        <v>8.5</v>
      </c>
      <c r="E30" s="127">
        <v>8.5</v>
      </c>
      <c r="F30" s="127">
        <v>6.5</v>
      </c>
      <c r="G30" s="127">
        <v>6.5</v>
      </c>
      <c r="H30" s="127">
        <v>6.5</v>
      </c>
      <c r="I30" s="127">
        <v>6.5</v>
      </c>
      <c r="J30" s="127">
        <v>1447.3899999999999</v>
      </c>
      <c r="K30" s="127">
        <v>2422.48</v>
      </c>
      <c r="L30" s="127">
        <v>874.43999999999994</v>
      </c>
      <c r="M30" s="127">
        <v>599.51</v>
      </c>
      <c r="N30" s="127">
        <v>1224.3300000000002</v>
      </c>
      <c r="O30" s="127">
        <v>647.62</v>
      </c>
      <c r="P30" s="127">
        <v>522.30999999999995</v>
      </c>
      <c r="Q30" s="127">
        <v>1147.1300000000001</v>
      </c>
      <c r="R30" s="127">
        <v>570.41999999999996</v>
      </c>
      <c r="S30" s="127">
        <v>0</v>
      </c>
      <c r="T30" s="127">
        <v>0</v>
      </c>
      <c r="U30" s="127">
        <v>0</v>
      </c>
      <c r="V30" s="127">
        <v>77.2</v>
      </c>
      <c r="W30" s="127">
        <v>77.2</v>
      </c>
      <c r="X30" s="127">
        <v>77.2</v>
      </c>
    </row>
    <row r="31" spans="2:24" ht="51" customHeight="1">
      <c r="B31" s="22" t="s">
        <v>104</v>
      </c>
      <c r="C31" s="9" t="s">
        <v>92</v>
      </c>
      <c r="D31" s="130">
        <v>60</v>
      </c>
      <c r="E31" s="130">
        <v>60</v>
      </c>
      <c r="F31" s="130">
        <v>44</v>
      </c>
      <c r="G31" s="130">
        <v>45</v>
      </c>
      <c r="H31" s="130">
        <v>56</v>
      </c>
      <c r="I31" s="130">
        <v>45</v>
      </c>
      <c r="J31" s="130">
        <v>33759.32</v>
      </c>
      <c r="K31" s="130">
        <v>33879.89</v>
      </c>
      <c r="L31" s="130">
        <v>4645</v>
      </c>
      <c r="M31" s="130">
        <v>17179.02</v>
      </c>
      <c r="N31" s="130">
        <v>17179.02</v>
      </c>
      <c r="O31" s="130">
        <v>3043.13</v>
      </c>
      <c r="P31" s="130">
        <v>17153.25</v>
      </c>
      <c r="Q31" s="130">
        <v>17179.02</v>
      </c>
      <c r="R31" s="130">
        <v>3043.13</v>
      </c>
      <c r="S31" s="130">
        <v>0</v>
      </c>
      <c r="T31" s="130">
        <v>0</v>
      </c>
      <c r="U31" s="130">
        <v>0</v>
      </c>
      <c r="V31" s="130">
        <v>25.77</v>
      </c>
      <c r="W31" s="130">
        <v>9.75</v>
      </c>
      <c r="X31" s="130">
        <v>0</v>
      </c>
    </row>
    <row r="32" spans="2:24" ht="25.5">
      <c r="B32" s="22" t="s">
        <v>105</v>
      </c>
      <c r="C32" s="9" t="s">
        <v>94</v>
      </c>
      <c r="D32" s="129">
        <v>63</v>
      </c>
      <c r="E32" s="129">
        <v>80</v>
      </c>
      <c r="F32" s="129">
        <v>61</v>
      </c>
      <c r="G32" s="129">
        <v>61</v>
      </c>
      <c r="H32" s="129">
        <v>62</v>
      </c>
      <c r="I32" s="129">
        <v>60</v>
      </c>
      <c r="J32" s="127">
        <v>36226.07</v>
      </c>
      <c r="K32" s="127">
        <v>44462.46</v>
      </c>
      <c r="L32" s="127">
        <v>6336.25</v>
      </c>
      <c r="M32" s="127">
        <v>23707.26</v>
      </c>
      <c r="N32" s="127">
        <v>29238.02</v>
      </c>
      <c r="O32" s="127">
        <v>4347.9399999999996</v>
      </c>
      <c r="P32" s="127">
        <v>23707.26</v>
      </c>
      <c r="Q32" s="127">
        <v>29238.02</v>
      </c>
      <c r="R32" s="127">
        <v>4347.9399999999996</v>
      </c>
      <c r="S32" s="127">
        <v>0</v>
      </c>
      <c r="T32" s="127">
        <v>0</v>
      </c>
      <c r="U32" s="127">
        <v>0</v>
      </c>
      <c r="V32" s="127">
        <v>0</v>
      </c>
      <c r="W32" s="127">
        <v>0</v>
      </c>
      <c r="X32" s="127">
        <v>0</v>
      </c>
    </row>
    <row r="33" spans="2:24" ht="25.5">
      <c r="B33" s="22" t="s">
        <v>106</v>
      </c>
      <c r="C33" s="9" t="s">
        <v>95</v>
      </c>
      <c r="D33" s="129">
        <v>83</v>
      </c>
      <c r="E33" s="129">
        <v>85</v>
      </c>
      <c r="F33" s="129">
        <v>83</v>
      </c>
      <c r="G33" s="129">
        <v>82</v>
      </c>
      <c r="H33" s="129">
        <v>78</v>
      </c>
      <c r="I33" s="129">
        <v>78</v>
      </c>
      <c r="J33" s="127">
        <v>46025.62</v>
      </c>
      <c r="K33" s="127">
        <v>49491.41</v>
      </c>
      <c r="L33" s="127">
        <v>7756.85</v>
      </c>
      <c r="M33" s="127">
        <v>26404.44</v>
      </c>
      <c r="N33" s="127">
        <v>26884.560000000001</v>
      </c>
      <c r="O33" s="127">
        <v>4821.9799999999996</v>
      </c>
      <c r="P33" s="127">
        <v>26404.44</v>
      </c>
      <c r="Q33" s="127">
        <v>26884.560000000001</v>
      </c>
      <c r="R33" s="127">
        <v>4821.9799999999996</v>
      </c>
      <c r="S33" s="127">
        <v>0</v>
      </c>
      <c r="T33" s="127">
        <v>0</v>
      </c>
      <c r="U33" s="127">
        <v>0</v>
      </c>
      <c r="V33" s="127">
        <v>0</v>
      </c>
      <c r="W33" s="127">
        <v>0</v>
      </c>
      <c r="X33" s="127">
        <v>0</v>
      </c>
    </row>
    <row r="34" spans="2:24" ht="25.5">
      <c r="B34" s="22" t="s">
        <v>111</v>
      </c>
      <c r="C34" s="9" t="s">
        <v>110</v>
      </c>
      <c r="D34" s="127">
        <v>0</v>
      </c>
      <c r="E34" s="127">
        <v>26</v>
      </c>
      <c r="F34" s="127">
        <v>0</v>
      </c>
      <c r="G34" s="127">
        <v>23</v>
      </c>
      <c r="H34" s="127">
        <v>0</v>
      </c>
      <c r="I34" s="127">
        <v>23</v>
      </c>
      <c r="J34" s="127">
        <v>17694.8</v>
      </c>
      <c r="K34" s="127">
        <v>17694.8</v>
      </c>
      <c r="L34" s="127">
        <v>2339.8367499999999</v>
      </c>
      <c r="M34" s="127">
        <v>11072.913</v>
      </c>
      <c r="N34" s="127">
        <v>11032.91</v>
      </c>
      <c r="O34" s="127">
        <v>1643.33528</v>
      </c>
      <c r="P34" s="127">
        <v>11072.913</v>
      </c>
      <c r="Q34" s="127">
        <v>11032.91</v>
      </c>
      <c r="R34" s="127">
        <v>1643.33528</v>
      </c>
      <c r="S34" s="127">
        <v>0</v>
      </c>
      <c r="T34" s="127">
        <v>0</v>
      </c>
      <c r="U34" s="127">
        <v>0</v>
      </c>
      <c r="V34" s="127">
        <v>0</v>
      </c>
      <c r="W34" s="127">
        <v>0</v>
      </c>
      <c r="X34" s="127">
        <v>0</v>
      </c>
    </row>
    <row r="37" spans="2:24">
      <c r="D37" s="148">
        <f>D22-D26</f>
        <v>0</v>
      </c>
      <c r="E37" s="148">
        <f t="shared" ref="E37:X37" si="1">E22-E26</f>
        <v>0</v>
      </c>
      <c r="F37" s="148">
        <f t="shared" si="1"/>
        <v>0</v>
      </c>
      <c r="G37" s="148">
        <f t="shared" si="1"/>
        <v>0</v>
      </c>
      <c r="H37" s="148">
        <f t="shared" si="1"/>
        <v>0</v>
      </c>
      <c r="I37" s="148">
        <f t="shared" si="1"/>
        <v>0</v>
      </c>
      <c r="J37" s="148">
        <f t="shared" si="1"/>
        <v>0</v>
      </c>
      <c r="K37" s="148">
        <f t="shared" si="1"/>
        <v>0</v>
      </c>
      <c r="L37" s="148">
        <f t="shared" si="1"/>
        <v>0</v>
      </c>
      <c r="M37" s="148">
        <f t="shared" si="1"/>
        <v>0</v>
      </c>
      <c r="N37" s="148">
        <f t="shared" si="1"/>
        <v>0</v>
      </c>
      <c r="O37" s="148">
        <f t="shared" si="1"/>
        <v>0</v>
      </c>
      <c r="P37" s="148">
        <f t="shared" si="1"/>
        <v>0</v>
      </c>
      <c r="Q37" s="148">
        <f t="shared" si="1"/>
        <v>0</v>
      </c>
      <c r="R37" s="148">
        <f t="shared" si="1"/>
        <v>0</v>
      </c>
      <c r="S37" s="148">
        <f t="shared" si="1"/>
        <v>0</v>
      </c>
      <c r="T37" s="148">
        <f t="shared" si="1"/>
        <v>0</v>
      </c>
      <c r="U37" s="148">
        <f t="shared" si="1"/>
        <v>0</v>
      </c>
      <c r="V37" s="148">
        <f t="shared" si="1"/>
        <v>0</v>
      </c>
      <c r="W37" s="148">
        <f t="shared" si="1"/>
        <v>0</v>
      </c>
      <c r="X37" s="148">
        <f t="shared" si="1"/>
        <v>0</v>
      </c>
    </row>
  </sheetData>
  <mergeCells count="24">
    <mergeCell ref="B15:X15"/>
    <mergeCell ref="R1:X1"/>
    <mergeCell ref="R3:X3"/>
    <mergeCell ref="R4:X4"/>
    <mergeCell ref="R5:X5"/>
    <mergeCell ref="R6:X6"/>
    <mergeCell ref="R7:X7"/>
    <mergeCell ref="B10:X10"/>
    <mergeCell ref="B11:X11"/>
    <mergeCell ref="B12:X12"/>
    <mergeCell ref="L13:U13"/>
    <mergeCell ref="B14:X14"/>
    <mergeCell ref="S19:U19"/>
    <mergeCell ref="V19:X19"/>
    <mergeCell ref="B16:X16"/>
    <mergeCell ref="B18:B20"/>
    <mergeCell ref="C18:C20"/>
    <mergeCell ref="D18:E19"/>
    <mergeCell ref="F18:G19"/>
    <mergeCell ref="H18:I19"/>
    <mergeCell ref="J18:L19"/>
    <mergeCell ref="M18:O19"/>
    <mergeCell ref="P18:X18"/>
    <mergeCell ref="P19:R19"/>
  </mergeCells>
  <pageMargins left="0.19685039370078741" right="0.19685039370078741" top="0.94488188976377963" bottom="0.39370078740157483" header="0.98425196850393704" footer="0.51181102362204722"/>
  <pageSetup paperSize="9" scale="3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1:H30"/>
  <sheetViews>
    <sheetView topLeftCell="A6" workbookViewId="0">
      <selection activeCell="B8" sqref="B8:H30"/>
    </sheetView>
  </sheetViews>
  <sheetFormatPr defaultRowHeight="12.75"/>
  <cols>
    <col min="2" max="2" width="18.5703125" customWidth="1"/>
    <col min="3" max="3" width="16.42578125" customWidth="1"/>
    <col min="4" max="4" width="11.28515625" customWidth="1"/>
    <col min="5" max="5" width="15.42578125" customWidth="1"/>
    <col min="7" max="7" width="15.5703125" customWidth="1"/>
    <col min="8" max="8" width="18.7109375" customWidth="1"/>
  </cols>
  <sheetData>
    <row r="1" spans="2:8">
      <c r="H1" t="s">
        <v>63</v>
      </c>
    </row>
    <row r="2" spans="2:8">
      <c r="H2" s="1" t="s">
        <v>70</v>
      </c>
    </row>
    <row r="3" spans="2:8">
      <c r="H3" s="1" t="s">
        <v>71</v>
      </c>
    </row>
    <row r="4" spans="2:8">
      <c r="H4" s="1" t="s">
        <v>74</v>
      </c>
    </row>
    <row r="5" spans="2:8">
      <c r="H5" s="1" t="s">
        <v>72</v>
      </c>
    </row>
    <row r="6" spans="2:8">
      <c r="H6" s="1" t="s">
        <v>73</v>
      </c>
    </row>
    <row r="7" spans="2:8">
      <c r="H7" s="1"/>
    </row>
    <row r="8" spans="2:8" ht="18.75">
      <c r="B8" s="229" t="s">
        <v>55</v>
      </c>
      <c r="C8" s="229"/>
      <c r="D8" s="229"/>
      <c r="E8" s="229"/>
      <c r="F8" s="229"/>
      <c r="G8" s="229"/>
      <c r="H8" s="229"/>
    </row>
    <row r="9" spans="2:8" ht="18.75">
      <c r="B9" s="229" t="s">
        <v>56</v>
      </c>
      <c r="C9" s="229"/>
      <c r="D9" s="229"/>
      <c r="E9" s="229"/>
      <c r="F9" s="229"/>
      <c r="G9" s="229"/>
      <c r="H9" s="229"/>
    </row>
    <row r="10" spans="2:8" ht="18.75">
      <c r="B10" s="229" t="s">
        <v>57</v>
      </c>
      <c r="C10" s="229"/>
      <c r="D10" s="229"/>
      <c r="E10" s="229"/>
      <c r="F10" s="229"/>
      <c r="G10" s="229"/>
      <c r="H10" s="229"/>
    </row>
    <row r="12" spans="2:8" ht="68.25" customHeight="1">
      <c r="B12" s="2" t="s">
        <v>26</v>
      </c>
      <c r="C12" s="230" t="s">
        <v>64</v>
      </c>
      <c r="D12" s="231"/>
      <c r="E12" s="232"/>
      <c r="F12" s="230" t="s">
        <v>58</v>
      </c>
      <c r="G12" s="231"/>
      <c r="H12" s="232"/>
    </row>
    <row r="13" spans="2:8" ht="15">
      <c r="B13" s="3">
        <v>1</v>
      </c>
      <c r="C13" s="237">
        <v>2</v>
      </c>
      <c r="D13" s="238"/>
      <c r="E13" s="239"/>
      <c r="F13" s="237">
        <v>3</v>
      </c>
      <c r="G13" s="238"/>
      <c r="H13" s="239"/>
    </row>
    <row r="14" spans="2:8" ht="31.5">
      <c r="B14" s="4" t="s">
        <v>65</v>
      </c>
      <c r="C14" s="234"/>
      <c r="D14" s="235"/>
      <c r="E14" s="236"/>
      <c r="F14" s="240"/>
      <c r="G14" s="241"/>
      <c r="H14" s="242"/>
    </row>
    <row r="15" spans="2:8" ht="15.75">
      <c r="B15" s="5"/>
      <c r="C15" s="5"/>
      <c r="D15" s="5"/>
      <c r="E15" s="5"/>
      <c r="F15" s="233"/>
      <c r="G15" s="233"/>
      <c r="H15" s="6"/>
    </row>
    <row r="16" spans="2:8" ht="15.75">
      <c r="B16" s="5"/>
      <c r="C16" s="5"/>
      <c r="D16" s="5"/>
      <c r="E16" s="5"/>
      <c r="F16" s="5"/>
      <c r="G16" s="5"/>
      <c r="H16" s="5"/>
    </row>
    <row r="17" spans="2:8" ht="18.75">
      <c r="B17" s="228" t="s">
        <v>59</v>
      </c>
      <c r="C17" s="228"/>
      <c r="D17" s="228"/>
      <c r="E17" s="228"/>
      <c r="F17" s="228"/>
      <c r="G17" s="228"/>
      <c r="H17" s="228"/>
    </row>
    <row r="18" spans="2:8" ht="18.75">
      <c r="B18" s="228" t="s">
        <v>60</v>
      </c>
      <c r="C18" s="228"/>
      <c r="D18" s="228"/>
      <c r="E18" s="228"/>
      <c r="F18" s="228"/>
      <c r="G18" s="228"/>
      <c r="H18" s="228"/>
    </row>
    <row r="19" spans="2:8" ht="18.75">
      <c r="B19" s="229" t="s">
        <v>61</v>
      </c>
      <c r="C19" s="229"/>
      <c r="D19" s="229"/>
      <c r="E19" s="229"/>
      <c r="F19" s="229"/>
      <c r="G19" s="229"/>
      <c r="H19" s="229"/>
    </row>
    <row r="20" spans="2:8" ht="15.75">
      <c r="B20" s="7"/>
      <c r="C20" s="7"/>
      <c r="D20" s="7"/>
      <c r="E20" s="7"/>
      <c r="F20" s="7"/>
      <c r="G20" s="7"/>
      <c r="H20" s="7"/>
    </row>
    <row r="21" spans="2:8" ht="79.5" customHeight="1">
      <c r="B21" s="230" t="s">
        <v>68</v>
      </c>
      <c r="C21" s="232"/>
      <c r="D21" s="243" t="s">
        <v>66</v>
      </c>
      <c r="E21" s="243"/>
      <c r="F21" s="243"/>
      <c r="G21" s="243" t="s">
        <v>67</v>
      </c>
      <c r="H21" s="243"/>
    </row>
    <row r="22" spans="2:8" ht="15">
      <c r="B22" s="244">
        <v>1</v>
      </c>
      <c r="C22" s="245"/>
      <c r="D22" s="244">
        <v>2</v>
      </c>
      <c r="E22" s="246"/>
      <c r="F22" s="245"/>
      <c r="G22" s="244">
        <v>3</v>
      </c>
      <c r="H22" s="245"/>
    </row>
    <row r="23" spans="2:8" ht="18.75">
      <c r="B23" s="247"/>
      <c r="C23" s="248"/>
      <c r="D23" s="249"/>
      <c r="E23" s="249"/>
      <c r="F23" s="249"/>
      <c r="G23" s="250"/>
      <c r="H23" s="250"/>
    </row>
    <row r="24" spans="2:8" ht="18.75">
      <c r="B24" s="247"/>
      <c r="C24" s="248"/>
      <c r="D24" s="249"/>
      <c r="E24" s="249"/>
      <c r="F24" s="249"/>
      <c r="G24" s="250"/>
      <c r="H24" s="250"/>
    </row>
    <row r="25" spans="2:8" ht="18.75">
      <c r="B25" s="247"/>
      <c r="C25" s="248"/>
      <c r="D25" s="249"/>
      <c r="E25" s="249"/>
      <c r="F25" s="249"/>
      <c r="G25" s="250"/>
      <c r="H25" s="250"/>
    </row>
    <row r="26" spans="2:8" ht="18.75">
      <c r="B26" s="247"/>
      <c r="C26" s="248"/>
      <c r="D26" s="249"/>
      <c r="E26" s="249"/>
      <c r="F26" s="249"/>
      <c r="G26" s="250"/>
      <c r="H26" s="250"/>
    </row>
    <row r="27" spans="2:8" ht="18.75">
      <c r="B27" s="247"/>
      <c r="C27" s="248"/>
      <c r="D27" s="249"/>
      <c r="E27" s="249"/>
      <c r="F27" s="249"/>
      <c r="G27" s="250"/>
      <c r="H27" s="250"/>
    </row>
    <row r="28" spans="2:8" ht="18.75">
      <c r="B28" s="247"/>
      <c r="C28" s="248"/>
      <c r="D28" s="249"/>
      <c r="E28" s="249"/>
      <c r="F28" s="249"/>
      <c r="G28" s="250"/>
      <c r="H28" s="250"/>
    </row>
    <row r="29" spans="2:8" ht="18.75">
      <c r="B29" s="251" t="s">
        <v>62</v>
      </c>
      <c r="C29" s="252"/>
      <c r="D29" s="249"/>
      <c r="E29" s="249"/>
      <c r="F29" s="249"/>
      <c r="G29" s="250"/>
      <c r="H29" s="250"/>
    </row>
    <row r="30" spans="2:8" ht="15.75">
      <c r="B30" s="7"/>
      <c r="C30" s="7"/>
      <c r="D30" s="7"/>
      <c r="E30" s="7"/>
      <c r="F30" s="7"/>
      <c r="G30" s="7"/>
      <c r="H30" s="7"/>
    </row>
  </sheetData>
  <mergeCells count="40">
    <mergeCell ref="B29:C29"/>
    <mergeCell ref="D29:F29"/>
    <mergeCell ref="G29:H29"/>
    <mergeCell ref="B27:C27"/>
    <mergeCell ref="D27:F27"/>
    <mergeCell ref="G27:H27"/>
    <mergeCell ref="B28:C28"/>
    <mergeCell ref="D28:F28"/>
    <mergeCell ref="G28:H28"/>
    <mergeCell ref="B25:C25"/>
    <mergeCell ref="D25:F25"/>
    <mergeCell ref="G25:H25"/>
    <mergeCell ref="B26:C26"/>
    <mergeCell ref="D26:F26"/>
    <mergeCell ref="G26:H26"/>
    <mergeCell ref="B23:C23"/>
    <mergeCell ref="D23:F23"/>
    <mergeCell ref="G23:H23"/>
    <mergeCell ref="B24:C24"/>
    <mergeCell ref="D24:F24"/>
    <mergeCell ref="G24:H24"/>
    <mergeCell ref="B19:H19"/>
    <mergeCell ref="B21:C21"/>
    <mergeCell ref="D21:F21"/>
    <mergeCell ref="G21:H21"/>
    <mergeCell ref="B22:C22"/>
    <mergeCell ref="D22:F22"/>
    <mergeCell ref="G22:H22"/>
    <mergeCell ref="B18:H18"/>
    <mergeCell ref="B8:H8"/>
    <mergeCell ref="B9:H9"/>
    <mergeCell ref="B10:H10"/>
    <mergeCell ref="C12:E12"/>
    <mergeCell ref="F12:H12"/>
    <mergeCell ref="F15:G15"/>
    <mergeCell ref="B17:H17"/>
    <mergeCell ref="C14:E14"/>
    <mergeCell ref="C13:E13"/>
    <mergeCell ref="F13:H13"/>
    <mergeCell ref="F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свод приложение 6</vt:lpstr>
      <vt:lpstr>'приложение 2'!Заголовки_для_печати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T.Harchenko</cp:lastModifiedBy>
  <cp:lastPrinted>2021-04-30T14:00:12Z</cp:lastPrinted>
  <dcterms:created xsi:type="dcterms:W3CDTF">2010-03-14T16:25:27Z</dcterms:created>
  <dcterms:modified xsi:type="dcterms:W3CDTF">2022-02-04T06:20:05Z</dcterms:modified>
</cp:coreProperties>
</file>